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86" yWindow="60" windowWidth="9390" windowHeight="8325" tabRatio="789" activeTab="6"/>
  </bookViews>
  <sheets>
    <sheet name="Breakliste" sheetId="1" r:id="rId1"/>
    <sheet name="seeding" sheetId="2" r:id="rId2"/>
    <sheet name="gr.-quali" sheetId="3" r:id="rId3"/>
    <sheet name="PL-quali" sheetId="4" r:id="rId4"/>
    <sheet name="groups" sheetId="5" r:id="rId5"/>
    <sheet name="Playlist" sheetId="6" r:id="rId6"/>
    <sheet name="finals" sheetId="7" r:id="rId7"/>
  </sheets>
  <externalReferences>
    <externalReference r:id="rId10"/>
  </externalReferences>
  <definedNames>
    <definedName name="GaMo">'[1]Eingabe'!$M:$M</definedName>
    <definedName name="GaSo">'[1]Eingabe'!$K:$K</definedName>
    <definedName name="GaWe">'[1]Eingabe'!$O:$O</definedName>
    <definedName name="kurs">#REF!</definedName>
    <definedName name="_xlnm.Print_Titles" localSheetId="5">'Playlist'!$A:$B</definedName>
    <definedName name="_xlnm.Print_Titles" localSheetId="3">'PL-quali'!$A:$A</definedName>
    <definedName name="_xlnm.Print_Area" localSheetId="0">'Breakliste'!$A$1:$C$50</definedName>
    <definedName name="_xlnm.Print_Area" localSheetId="6">'finals'!$A$1:$AC$154</definedName>
    <definedName name="_xlnm.Print_Area" localSheetId="4">'groups'!$A$1:$BU$65</definedName>
    <definedName name="Party">'[1]Eingabe'!$R:$R</definedName>
    <definedName name="PrGaMo">'[1]Grunddaten'!$B$6</definedName>
    <definedName name="PrGaSo">'[1]Grunddaten'!$B$3</definedName>
    <definedName name="PrGaWe">'[1]Grunddaten'!$B$9</definedName>
    <definedName name="PrParty">'[1]Grunddaten'!$B$12</definedName>
    <definedName name="PrTrMo">'[1]Grunddaten'!$B$7</definedName>
    <definedName name="prtrpa">'[1]Grunddaten'!$B$17</definedName>
    <definedName name="PrTrSo">'[1]Grunddaten'!$B$4</definedName>
    <definedName name="PrTrWe">'[1]Grunddaten'!$B$10</definedName>
    <definedName name="PrVip">'[1]Grunddaten'!$B$13</definedName>
    <definedName name="TABLE">#REF!</definedName>
    <definedName name="TrMo">'[1]Eingabe'!$N:$N</definedName>
    <definedName name="TrPa">'[1]Eingabe'!$Q:$Q</definedName>
    <definedName name="TrSo">'[1]Eingabe'!$L:$L</definedName>
    <definedName name="TrWe">'[1]Eingabe'!$P:$P</definedName>
    <definedName name="VIP">'[1]Eingabe'!$S:$S</definedName>
  </definedNames>
  <calcPr fullCalcOnLoad="1"/>
</workbook>
</file>

<file path=xl/sharedStrings.xml><?xml version="1.0" encoding="utf-8"?>
<sst xmlns="http://schemas.openxmlformats.org/spreadsheetml/2006/main" count="3960" uniqueCount="759">
  <si>
    <t>Setzliste</t>
  </si>
  <si>
    <t>Spieler</t>
  </si>
  <si>
    <t>Nation</t>
  </si>
  <si>
    <t>Breaks</t>
  </si>
  <si>
    <t>Gabriel Christian</t>
  </si>
  <si>
    <t>1.</t>
  </si>
  <si>
    <t>2.</t>
  </si>
  <si>
    <t>3. + 4.</t>
  </si>
  <si>
    <t>5. - 8.</t>
  </si>
  <si>
    <t>9. - 16.</t>
  </si>
  <si>
    <t>17. - 32.</t>
  </si>
  <si>
    <t>Highest Break</t>
  </si>
  <si>
    <t>Max Break</t>
  </si>
  <si>
    <t>Bester Non Pro</t>
  </si>
  <si>
    <t>Gewinframes</t>
  </si>
  <si>
    <t>Gruppe 1</t>
  </si>
  <si>
    <t>S+</t>
  </si>
  <si>
    <t>S-</t>
  </si>
  <si>
    <t>M+</t>
  </si>
  <si>
    <t>M-</t>
  </si>
  <si>
    <t>Platz</t>
  </si>
  <si>
    <t>Gruppe 9</t>
  </si>
  <si>
    <t>Gruppe 17</t>
  </si>
  <si>
    <t>Gruppe 25</t>
  </si>
  <si>
    <t>Gruppe 33</t>
  </si>
  <si>
    <t>-</t>
  </si>
  <si>
    <t>Gruppe 2</t>
  </si>
  <si>
    <t>Gruppe 10</t>
  </si>
  <si>
    <t>Gruppe 18</t>
  </si>
  <si>
    <t>Gruppe 26</t>
  </si>
  <si>
    <t>Gruppe 34</t>
  </si>
  <si>
    <t>Gruppe 3</t>
  </si>
  <si>
    <t>Gruppe 11</t>
  </si>
  <si>
    <t>Gruppe 19</t>
  </si>
  <si>
    <t>Gruppe 27</t>
  </si>
  <si>
    <t>Gruppe 35</t>
  </si>
  <si>
    <t>Gruppe 4</t>
  </si>
  <si>
    <t>Gruppe 12</t>
  </si>
  <si>
    <t>Gruppe 20</t>
  </si>
  <si>
    <t>Gruppe 28</t>
  </si>
  <si>
    <t>Gruppe 36</t>
  </si>
  <si>
    <t>Gruppe 5</t>
  </si>
  <si>
    <t>Gruppe 13</t>
  </si>
  <si>
    <t>Gruppe 21</t>
  </si>
  <si>
    <t>Gruppe 29</t>
  </si>
  <si>
    <t>Gruppe 37</t>
  </si>
  <si>
    <t>Donnerstag</t>
  </si>
  <si>
    <t>Gruppe 6</t>
  </si>
  <si>
    <t>Gruppe 14</t>
  </si>
  <si>
    <t>Gruppe 22</t>
  </si>
  <si>
    <t>Gruppe 30</t>
  </si>
  <si>
    <t>Gruppe 38</t>
  </si>
  <si>
    <t>Gruppe 7</t>
  </si>
  <si>
    <t>Gruppe 15</t>
  </si>
  <si>
    <t>Gruppe 23</t>
  </si>
  <si>
    <t>Gruppe 31</t>
  </si>
  <si>
    <t>Gruppe 39</t>
  </si>
  <si>
    <t>Gruppe 8</t>
  </si>
  <si>
    <t>Gruppe 16</t>
  </si>
  <si>
    <t>Gruppe 24</t>
  </si>
  <si>
    <t>Gruppe 32</t>
  </si>
  <si>
    <t>Gruppe 40</t>
  </si>
  <si>
    <t xml:space="preserve"> </t>
  </si>
  <si>
    <t>Tisch 1 Club</t>
  </si>
  <si>
    <t>Tisch 2 Club</t>
  </si>
  <si>
    <t>Tisch 3 Club</t>
  </si>
  <si>
    <t>Tisch 4 Club</t>
  </si>
  <si>
    <t>Tisch 5 Club</t>
  </si>
  <si>
    <t>Tisch 6 Club</t>
  </si>
  <si>
    <t>Gr. 08</t>
  </si>
  <si>
    <t>Gr. 22</t>
  </si>
  <si>
    <t>Gr. 26</t>
  </si>
  <si>
    <t>Gr. 04</t>
  </si>
  <si>
    <t>Gr. 23</t>
  </si>
  <si>
    <t>Gr. 27</t>
  </si>
  <si>
    <t>G01</t>
  </si>
  <si>
    <t>G02</t>
  </si>
  <si>
    <t>G33</t>
  </si>
  <si>
    <t>G49</t>
  </si>
  <si>
    <t>G03</t>
  </si>
  <si>
    <t>Gr. 16</t>
  </si>
  <si>
    <t>Gr. 39</t>
  </si>
  <si>
    <t>Gr. 38</t>
  </si>
  <si>
    <t>Gr. 31</t>
  </si>
  <si>
    <t>Gr. 10</t>
  </si>
  <si>
    <t>Gr. 24</t>
  </si>
  <si>
    <t>G04</t>
  </si>
  <si>
    <t>G34</t>
  </si>
  <si>
    <t>G50</t>
  </si>
  <si>
    <t>G05</t>
  </si>
  <si>
    <t>G06</t>
  </si>
  <si>
    <t>G35</t>
  </si>
  <si>
    <t>G51</t>
  </si>
  <si>
    <t>G07</t>
  </si>
  <si>
    <t>G08</t>
  </si>
  <si>
    <t>G36</t>
  </si>
  <si>
    <t>G52</t>
  </si>
  <si>
    <t>Freitag</t>
  </si>
  <si>
    <t>Gr. 06</t>
  </si>
  <si>
    <t>Gr. 05</t>
  </si>
  <si>
    <t>Gr. 15</t>
  </si>
  <si>
    <t>Gr. 11</t>
  </si>
  <si>
    <t>Gr. 19</t>
  </si>
  <si>
    <t>Gr. 20</t>
  </si>
  <si>
    <t>G09</t>
  </si>
  <si>
    <t>G10</t>
  </si>
  <si>
    <t>G37</t>
  </si>
  <si>
    <t>G53</t>
  </si>
  <si>
    <t>G11</t>
  </si>
  <si>
    <t>Gr. 14</t>
  </si>
  <si>
    <t>Gr. 03</t>
  </si>
  <si>
    <t>Gr. 32</t>
  </si>
  <si>
    <t>Gr. 01</t>
  </si>
  <si>
    <t>Gr. 13</t>
  </si>
  <si>
    <t>Gr. 29</t>
  </si>
  <si>
    <t>G12</t>
  </si>
  <si>
    <t>G38</t>
  </si>
  <si>
    <t>G54</t>
  </si>
  <si>
    <t>G13</t>
  </si>
  <si>
    <t>G14</t>
  </si>
  <si>
    <t>G39</t>
  </si>
  <si>
    <t>G55</t>
  </si>
  <si>
    <t>14:00 - 14:50</t>
  </si>
  <si>
    <t>Gr. 28</t>
  </si>
  <si>
    <t>Gr. 07</t>
  </si>
  <si>
    <t>Gr. 09</t>
  </si>
  <si>
    <t>Gr. 12</t>
  </si>
  <si>
    <t>Gr. 33</t>
  </si>
  <si>
    <t>G15</t>
  </si>
  <si>
    <t>14:50 - 15:40</t>
  </si>
  <si>
    <t>Gr. 18</t>
  </si>
  <si>
    <t>G16</t>
  </si>
  <si>
    <t>G40</t>
  </si>
  <si>
    <t>G56</t>
  </si>
  <si>
    <t>15:40 - 16:30</t>
  </si>
  <si>
    <t>G17</t>
  </si>
  <si>
    <t>16:30 - 17:20</t>
  </si>
  <si>
    <t>Gr. 02</t>
  </si>
  <si>
    <t>Gr. 40</t>
  </si>
  <si>
    <t>Gr. 21</t>
  </si>
  <si>
    <t>Gr. 25</t>
  </si>
  <si>
    <t>Gr. 34</t>
  </si>
  <si>
    <t>G18</t>
  </si>
  <si>
    <t>G41</t>
  </si>
  <si>
    <t>G57</t>
  </si>
  <si>
    <t>17:20 - 18:10</t>
  </si>
  <si>
    <t>Gr. 35</t>
  </si>
  <si>
    <t>G19</t>
  </si>
  <si>
    <t>18:10 - 19:00</t>
  </si>
  <si>
    <t>G20</t>
  </si>
  <si>
    <t>G42</t>
  </si>
  <si>
    <t>G58</t>
  </si>
  <si>
    <t>G21</t>
  </si>
  <si>
    <t>Tisch 1 Halle</t>
  </si>
  <si>
    <t>Tisch 2 Halle</t>
  </si>
  <si>
    <t>Tisch 3 Halle</t>
  </si>
  <si>
    <t>Tisch 4 Halle</t>
  </si>
  <si>
    <t>Tisch 5 Halle</t>
  </si>
  <si>
    <t>Tisch 6 Halle</t>
  </si>
  <si>
    <t>G22</t>
  </si>
  <si>
    <t>G43</t>
  </si>
  <si>
    <t>G59</t>
  </si>
  <si>
    <t>Gr. 36</t>
  </si>
  <si>
    <t>Gr. 37</t>
  </si>
  <si>
    <t>G23</t>
  </si>
  <si>
    <t>G24</t>
  </si>
  <si>
    <t>G44</t>
  </si>
  <si>
    <t>G60</t>
  </si>
  <si>
    <t>Gr. 17</t>
  </si>
  <si>
    <t>G25</t>
  </si>
  <si>
    <t>Gr. 30</t>
  </si>
  <si>
    <t>G26</t>
  </si>
  <si>
    <t>G45</t>
  </si>
  <si>
    <t>G61</t>
  </si>
  <si>
    <t>G27</t>
  </si>
  <si>
    <t>G28</t>
  </si>
  <si>
    <t>G46</t>
  </si>
  <si>
    <t>G62</t>
  </si>
  <si>
    <t>G29</t>
  </si>
  <si>
    <t>G30</t>
  </si>
  <si>
    <t>G47</t>
  </si>
  <si>
    <t>G63</t>
  </si>
  <si>
    <t>G31</t>
  </si>
  <si>
    <t>G32</t>
  </si>
  <si>
    <t>G48</t>
  </si>
  <si>
    <t>G64</t>
  </si>
  <si>
    <t>Samstag</t>
  </si>
  <si>
    <t>16:00 - 18:00</t>
  </si>
  <si>
    <t>18:00 - 20:00</t>
  </si>
  <si>
    <t>20:00 - 22:00</t>
  </si>
  <si>
    <t>14:00 - 16:00</t>
  </si>
  <si>
    <t>Sonntag</t>
  </si>
  <si>
    <t>10:00 - 12:00</t>
  </si>
  <si>
    <t>12:00 - 14:00</t>
  </si>
  <si>
    <t>G66</t>
  </si>
  <si>
    <t>G65</t>
  </si>
  <si>
    <t>G68</t>
  </si>
  <si>
    <t>G69</t>
  </si>
  <si>
    <t>G70</t>
  </si>
  <si>
    <t>G71</t>
  </si>
  <si>
    <t>G72</t>
  </si>
  <si>
    <t>G67</t>
  </si>
  <si>
    <t>Viertelfinale</t>
  </si>
  <si>
    <t>G73</t>
  </si>
  <si>
    <t>G74</t>
  </si>
  <si>
    <t>Halbfinal</t>
  </si>
  <si>
    <t>G77</t>
  </si>
  <si>
    <t>G78</t>
  </si>
  <si>
    <t>Finale</t>
  </si>
  <si>
    <t>G79</t>
  </si>
  <si>
    <t>Last 64</t>
  </si>
  <si>
    <t xml:space="preserve">Last 48 </t>
  </si>
  <si>
    <t xml:space="preserve">Last 32 </t>
  </si>
  <si>
    <t>Achtelfinale</t>
  </si>
  <si>
    <t>Viertelfinal</t>
  </si>
  <si>
    <t>10b</t>
  </si>
  <si>
    <t>Game 01</t>
  </si>
  <si>
    <t>Game 33</t>
  </si>
  <si>
    <t>Game 49</t>
  </si>
  <si>
    <t>2b</t>
  </si>
  <si>
    <t>Game 02</t>
  </si>
  <si>
    <t>22b</t>
  </si>
  <si>
    <t>Game 65</t>
  </si>
  <si>
    <t>Game 03</t>
  </si>
  <si>
    <t>35b</t>
  </si>
  <si>
    <t>Game 34</t>
  </si>
  <si>
    <t>Game 50</t>
  </si>
  <si>
    <t>30b</t>
  </si>
  <si>
    <t>Game 73</t>
  </si>
  <si>
    <t>Game 04</t>
  </si>
  <si>
    <t>15b</t>
  </si>
  <si>
    <t>Game 05</t>
  </si>
  <si>
    <t>Game 35</t>
  </si>
  <si>
    <t>Game 51</t>
  </si>
  <si>
    <t>7b</t>
  </si>
  <si>
    <t>Game 06</t>
  </si>
  <si>
    <t>Game 66</t>
  </si>
  <si>
    <t>18b</t>
  </si>
  <si>
    <t>Game 07</t>
  </si>
  <si>
    <t>39b</t>
  </si>
  <si>
    <t>Game 36</t>
  </si>
  <si>
    <t>Game 52</t>
  </si>
  <si>
    <t>26b</t>
  </si>
  <si>
    <t>Game 08</t>
  </si>
  <si>
    <t>Game 77</t>
  </si>
  <si>
    <t>14b</t>
  </si>
  <si>
    <t>Game 09</t>
  </si>
  <si>
    <t>Game 37</t>
  </si>
  <si>
    <t>Game 53</t>
  </si>
  <si>
    <t>3b</t>
  </si>
  <si>
    <t>Game 10</t>
  </si>
  <si>
    <t>Game 67</t>
  </si>
  <si>
    <t>19b</t>
  </si>
  <si>
    <t>Game 11</t>
  </si>
  <si>
    <t>38b</t>
  </si>
  <si>
    <t>Game 38</t>
  </si>
  <si>
    <t>Game 54</t>
  </si>
  <si>
    <t>27b</t>
  </si>
  <si>
    <t>Game 12</t>
  </si>
  <si>
    <t>23b</t>
  </si>
  <si>
    <t>Game 74</t>
  </si>
  <si>
    <t>Game 13</t>
  </si>
  <si>
    <t>34b</t>
  </si>
  <si>
    <t>Game 39</t>
  </si>
  <si>
    <t>Game 55</t>
  </si>
  <si>
    <t>31b</t>
  </si>
  <si>
    <t>Game 14</t>
  </si>
  <si>
    <t>Game 79</t>
  </si>
  <si>
    <t>Game 68</t>
  </si>
  <si>
    <t>11b</t>
  </si>
  <si>
    <t>Game 15</t>
  </si>
  <si>
    <t>Game 40</t>
  </si>
  <si>
    <t>Game 56</t>
  </si>
  <si>
    <t>6b</t>
  </si>
  <si>
    <t>Game 16</t>
  </si>
  <si>
    <t>12b</t>
  </si>
  <si>
    <t>Game 17</t>
  </si>
  <si>
    <t>Game 41</t>
  </si>
  <si>
    <t>Game 57</t>
  </si>
  <si>
    <t>5b</t>
  </si>
  <si>
    <t>Game 18</t>
  </si>
  <si>
    <t>Game 69</t>
  </si>
  <si>
    <t>24b</t>
  </si>
  <si>
    <t>Game 19</t>
  </si>
  <si>
    <t>36b</t>
  </si>
  <si>
    <t>Game 42</t>
  </si>
  <si>
    <t>Game 58</t>
  </si>
  <si>
    <t>29b</t>
  </si>
  <si>
    <t>Game 20</t>
  </si>
  <si>
    <t>Game 75</t>
  </si>
  <si>
    <t>13b</t>
  </si>
  <si>
    <t>Game 21</t>
  </si>
  <si>
    <t>Game 43</t>
  </si>
  <si>
    <t>Game 59</t>
  </si>
  <si>
    <t>4b</t>
  </si>
  <si>
    <t>Game 22</t>
  </si>
  <si>
    <t>Game 70</t>
  </si>
  <si>
    <t>20b</t>
  </si>
  <si>
    <t>Game 23</t>
  </si>
  <si>
    <t>37b</t>
  </si>
  <si>
    <t>Game 44</t>
  </si>
  <si>
    <t>Game 60</t>
  </si>
  <si>
    <t>28b</t>
  </si>
  <si>
    <t>Game 24</t>
  </si>
  <si>
    <t>Game 78</t>
  </si>
  <si>
    <t>16b</t>
  </si>
  <si>
    <t>Game 25</t>
  </si>
  <si>
    <t>Game 45</t>
  </si>
  <si>
    <t>Game 61</t>
  </si>
  <si>
    <t>1b</t>
  </si>
  <si>
    <t>Game 26</t>
  </si>
  <si>
    <t>Game 71</t>
  </si>
  <si>
    <t>17b</t>
  </si>
  <si>
    <t>Game 27</t>
  </si>
  <si>
    <t>40b</t>
  </si>
  <si>
    <t>Game 46</t>
  </si>
  <si>
    <t>Game 62</t>
  </si>
  <si>
    <t>25b</t>
  </si>
  <si>
    <t>Game 28</t>
  </si>
  <si>
    <t>Game 76</t>
  </si>
  <si>
    <t>21b</t>
  </si>
  <si>
    <t>Game 29</t>
  </si>
  <si>
    <t>33b</t>
  </si>
  <si>
    <t>Game 47</t>
  </si>
  <si>
    <t>Game 63</t>
  </si>
  <si>
    <t>32b</t>
  </si>
  <si>
    <t>Game 30</t>
  </si>
  <si>
    <t>Game 72</t>
  </si>
  <si>
    <t>8b</t>
  </si>
  <si>
    <t>Game 31</t>
  </si>
  <si>
    <t>Game 48</t>
  </si>
  <si>
    <t>Game 64</t>
  </si>
  <si>
    <t>9b</t>
  </si>
  <si>
    <t>Game 32</t>
  </si>
  <si>
    <t>10.00</t>
  </si>
  <si>
    <t>G75</t>
  </si>
  <si>
    <t>G76</t>
  </si>
  <si>
    <t>Sonntag 20.00 Uhr</t>
  </si>
  <si>
    <t>Sonntag 18.00 Uhr</t>
  </si>
  <si>
    <t>Sonntag 16.00 Uhr</t>
  </si>
  <si>
    <t>Sonntag 12.00 Uhr</t>
  </si>
  <si>
    <t>Sonntag 14.00 Uhr</t>
  </si>
  <si>
    <t>Holt Michael</t>
  </si>
  <si>
    <t>Murphy Shaun</t>
  </si>
  <si>
    <t>Doherty Ken</t>
  </si>
  <si>
    <t>Robertson Neil</t>
  </si>
  <si>
    <t>Maguire Stephen</t>
  </si>
  <si>
    <t>Selby Mark</t>
  </si>
  <si>
    <t>Davis Steve</t>
  </si>
  <si>
    <t>Day Ryan</t>
  </si>
  <si>
    <t>Swail Joe</t>
  </si>
  <si>
    <t>Perry Joe</t>
  </si>
  <si>
    <t>Hawkins Barry</t>
  </si>
  <si>
    <t>King Mark</t>
  </si>
  <si>
    <t>Cope Jamie</t>
  </si>
  <si>
    <t>Bingham Stuart</t>
  </si>
  <si>
    <t>McCulloch Ian</t>
  </si>
  <si>
    <t>Harold Dave</t>
  </si>
  <si>
    <t>Judge Michael</t>
  </si>
  <si>
    <t>Gray David</t>
  </si>
  <si>
    <t>Walden Ricky</t>
  </si>
  <si>
    <t>O'Brien Fergal</t>
  </si>
  <si>
    <t>Davis Mark</t>
  </si>
  <si>
    <t>Ford Tom</t>
  </si>
  <si>
    <t>Roe David</t>
  </si>
  <si>
    <t>Pinches Barry</t>
  </si>
  <si>
    <t>Delaney Joe</t>
  </si>
  <si>
    <t>White Jimmy</t>
  </si>
  <si>
    <t>Drago Tony</t>
  </si>
  <si>
    <t>Couch Matthew</t>
  </si>
  <si>
    <t>Maflin Kurt</t>
  </si>
  <si>
    <t>Wild Michael</t>
  </si>
  <si>
    <t>Santos Itaro</t>
  </si>
  <si>
    <t>Münstermann Lasse</t>
  </si>
  <si>
    <t>Richardson Lee</t>
  </si>
  <si>
    <t>Blanckaert Hans</t>
  </si>
  <si>
    <t>Seckes Ernst</t>
  </si>
  <si>
    <t>Meyer Hajo</t>
  </si>
  <si>
    <t>Schröder Frank</t>
  </si>
  <si>
    <t>Kirim Ali</t>
  </si>
  <si>
    <t>Smith Warren</t>
  </si>
  <si>
    <t>Simon Jörg</t>
  </si>
  <si>
    <t>Kusan Sanjin</t>
  </si>
  <si>
    <t>Heeger Michael</t>
  </si>
  <si>
    <t>Stacha Jakob</t>
  </si>
  <si>
    <t>D'Hondt Johan</t>
  </si>
  <si>
    <t>Greatix Justin</t>
  </si>
  <si>
    <t>Wagner Peter</t>
  </si>
  <si>
    <t>Thode Olaf</t>
  </si>
  <si>
    <t>Egger Thomas</t>
  </si>
  <si>
    <t>Popovic Miro</t>
  </si>
  <si>
    <t>Hannes-Hühn Jörn</t>
  </si>
  <si>
    <t>Hertle Markus</t>
  </si>
  <si>
    <t>Burot Mario</t>
  </si>
  <si>
    <t>Hein Thomas</t>
  </si>
  <si>
    <t>Lesiv Armin</t>
  </si>
  <si>
    <t>Fang Hai Jiang</t>
  </si>
  <si>
    <t>Maas Joris</t>
  </si>
  <si>
    <t>Prchal Jindrich</t>
  </si>
  <si>
    <t>Rijsbergen van Rene</t>
  </si>
  <si>
    <t>Tielemans Nick</t>
  </si>
  <si>
    <t>Vonderen van Misja</t>
  </si>
  <si>
    <t>Kesseler Jürgen</t>
  </si>
  <si>
    <t>Caspers Stefan</t>
  </si>
  <si>
    <t>Moles Austin</t>
  </si>
  <si>
    <t>Becher Michael</t>
  </si>
  <si>
    <t>Müller Ralph</t>
  </si>
  <si>
    <t>Drahn Robert</t>
  </si>
  <si>
    <t>Huber Ulrich</t>
  </si>
  <si>
    <t>Moser Thomas</t>
  </si>
  <si>
    <t>Höltschl Thomas</t>
  </si>
  <si>
    <t>Meier Dieter</t>
  </si>
  <si>
    <t>Beggel Karl-Heinz</t>
  </si>
  <si>
    <t>Cesal Thomas</t>
  </si>
  <si>
    <t>Jahnke Björn</t>
  </si>
  <si>
    <t>Schmidt Armin</t>
  </si>
  <si>
    <t>Wong Oliver</t>
  </si>
  <si>
    <t>Dressel Patrick</t>
  </si>
  <si>
    <t>Weidner Thomas</t>
  </si>
  <si>
    <t>Steiner Ole</t>
  </si>
  <si>
    <t>Schumann Malte</t>
  </si>
  <si>
    <t>Vortkort Jörg</t>
  </si>
  <si>
    <t>Groß Mirko</t>
  </si>
  <si>
    <t>Saciri Bedri</t>
  </si>
  <si>
    <t>Gnamm Chris</t>
  </si>
  <si>
    <t>Eheim Michael</t>
  </si>
  <si>
    <t>Schleske Thomas</t>
  </si>
  <si>
    <t>Rehm Holger</t>
  </si>
  <si>
    <t>Abart Roberto</t>
  </si>
  <si>
    <t>Sievers Chris</t>
  </si>
  <si>
    <t>Beil Thomas</t>
  </si>
  <si>
    <t>Wiedow Michael</t>
  </si>
  <si>
    <t>Kirchhoff Christian</t>
  </si>
  <si>
    <t>Rühle Daniel</t>
  </si>
  <si>
    <t>Hoss Harry</t>
  </si>
  <si>
    <t>Jung Dirk</t>
  </si>
  <si>
    <t>Haimerl Robert</t>
  </si>
  <si>
    <t>Brandmeier Wolfgang</t>
  </si>
  <si>
    <t>Rusche Andre</t>
  </si>
  <si>
    <t>Rautenberg Tobias</t>
  </si>
  <si>
    <t>Epp Michael</t>
  </si>
  <si>
    <t>Schenk Stefan</t>
  </si>
  <si>
    <t>Werres Florian</t>
  </si>
  <si>
    <t>Faoro Thomas</t>
  </si>
  <si>
    <t>13.00</t>
  </si>
  <si>
    <t>16.00</t>
  </si>
  <si>
    <t>Sonntag 10.00 Uhr</t>
  </si>
  <si>
    <t>Samstag 16.00 Uhr CLUB</t>
  </si>
  <si>
    <t>13:00 - 14:30</t>
  </si>
  <si>
    <t>14:30 - 16:00</t>
  </si>
  <si>
    <t>16:00 - 17:30</t>
  </si>
  <si>
    <t>17:30 - 19:00</t>
  </si>
  <si>
    <t>10:00 - 10:45</t>
  </si>
  <si>
    <t>10:45 - 11:30</t>
  </si>
  <si>
    <t>11:30 - 12:15</t>
  </si>
  <si>
    <t>12:15 - 13:35</t>
  </si>
  <si>
    <t>13:35 - 14:55</t>
  </si>
  <si>
    <t>14:55 - 16:15</t>
  </si>
  <si>
    <t>17:35 - 18:55</t>
  </si>
  <si>
    <t>16:15 - 17:35</t>
  </si>
  <si>
    <t>16.00 - 17:00</t>
  </si>
  <si>
    <t>17:00 - 18:00</t>
  </si>
  <si>
    <t>18:00 - 19:00</t>
  </si>
  <si>
    <t>19:00 - 20:00</t>
  </si>
  <si>
    <t>20:00 - 21:00</t>
  </si>
  <si>
    <t>21:00 - 22:00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</si>
  <si>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</si>
  <si>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</si>
  <si>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</si>
  <si>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</si>
  <si>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</si>
  <si>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</si>
  <si>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</si>
  <si>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Spielzeiten</t>
  </si>
  <si>
    <t>10:40 - 11:30</t>
  </si>
  <si>
    <t>11:30 - 12:20</t>
  </si>
  <si>
    <t>12:20 - 13:10</t>
  </si>
  <si>
    <t>13:10 - 14:00</t>
  </si>
  <si>
    <t>16.00 - 16:50</t>
  </si>
  <si>
    <t>16:50 - 17:40</t>
  </si>
  <si>
    <t>17:40 - 18:30</t>
  </si>
  <si>
    <t>18:30 - 19:20</t>
  </si>
  <si>
    <t>19:20 - 20:10</t>
  </si>
  <si>
    <t>20:10 - 21:00</t>
  </si>
  <si>
    <t>21:00 - 21:50</t>
  </si>
  <si>
    <t>09:50 - 10:40</t>
  </si>
  <si>
    <t>09:00 - 09:50</t>
  </si>
  <si>
    <t>21:50 - 22:40</t>
  </si>
  <si>
    <t>Gr. 1</t>
  </si>
  <si>
    <t>Gr. 2</t>
  </si>
  <si>
    <t>Gr. 3</t>
  </si>
  <si>
    <t>Gr. 4</t>
  </si>
  <si>
    <t>Gr. 5</t>
  </si>
  <si>
    <t>Gr. 6</t>
  </si>
  <si>
    <t>Gr. 7</t>
  </si>
  <si>
    <t>Gr. 8</t>
  </si>
  <si>
    <t>Gr. 9</t>
  </si>
  <si>
    <t>Samstag 13.00 Uhr CLUB</t>
  </si>
  <si>
    <t>Samstag 14.30 Uhr CLUB</t>
  </si>
  <si>
    <t>Samstag 12.15 Uhr</t>
  </si>
  <si>
    <t>Samstag 13.35 Uhr</t>
  </si>
  <si>
    <t>Samstag 14.55 Uhr</t>
  </si>
  <si>
    <t>Samstag 17.30 Uhr CLUB</t>
  </si>
  <si>
    <t>Samstag 17.35 Uhr</t>
  </si>
  <si>
    <t>Do 16.00 C</t>
  </si>
  <si>
    <t>Do 13.00 C</t>
  </si>
  <si>
    <t>Do 10.00 C</t>
  </si>
  <si>
    <t>Zabloudil Stepan</t>
  </si>
  <si>
    <t>Watzak-Helmer Matthias</t>
  </si>
  <si>
    <t>Do 10.00 H</t>
  </si>
  <si>
    <t>Wacker Thomas</t>
  </si>
  <si>
    <t>Szasz Laslo</t>
  </si>
  <si>
    <t>Schneeberger Thomas</t>
  </si>
  <si>
    <t>Do 13.00 H</t>
  </si>
  <si>
    <t>Pedersen Knut Kvaal</t>
  </si>
  <si>
    <t>Oehler Gert</t>
  </si>
  <si>
    <t>Nossenheim Siegmar</t>
  </si>
  <si>
    <t>Müller Jan-Christoph</t>
  </si>
  <si>
    <t>Mörtel Reinhold</t>
  </si>
  <si>
    <t>Mesterjahn Boris</t>
  </si>
  <si>
    <t>Lodjn Gustav</t>
  </si>
  <si>
    <t>Lac Hao</t>
  </si>
  <si>
    <t>Kraft Alexandra</t>
  </si>
  <si>
    <t>Kaske Stephan</t>
  </si>
  <si>
    <t>Jungk Christian</t>
  </si>
  <si>
    <t>Heichele Robert</t>
  </si>
  <si>
    <t>Guskov Eugen</t>
  </si>
  <si>
    <t>Greulich Joachim</t>
  </si>
  <si>
    <t>Fiedler Carsten</t>
  </si>
  <si>
    <t>Dill Jennifer</t>
  </si>
  <si>
    <t>Breitenstein Nicole</t>
  </si>
  <si>
    <t>Hirsch Fabian</t>
  </si>
  <si>
    <t>Joachim Stefan</t>
  </si>
  <si>
    <t>Hezel Frank</t>
  </si>
  <si>
    <t>Strauss Karl-Heinz</t>
  </si>
  <si>
    <t>Kirchner Ramona</t>
  </si>
  <si>
    <t>Heyden Daniel</t>
  </si>
  <si>
    <t>Mutz Heiko</t>
  </si>
  <si>
    <t>Schöffler Julia</t>
  </si>
  <si>
    <t>Wong Detlev</t>
  </si>
  <si>
    <t>Jäger Jörg</t>
  </si>
  <si>
    <t>Bach Michael</t>
  </si>
  <si>
    <t>Amberg Dennis</t>
  </si>
  <si>
    <t>Schweer Carsten</t>
  </si>
  <si>
    <t>Reißig Martin</t>
  </si>
  <si>
    <t>Grindemann Marius</t>
  </si>
  <si>
    <t>Ruppert Christian</t>
  </si>
  <si>
    <t>Amberg Erik</t>
  </si>
  <si>
    <t>Müller Thomas</t>
  </si>
  <si>
    <t>Kempgens Lothar</t>
  </si>
  <si>
    <t>Cooper John</t>
  </si>
  <si>
    <t>Cokluk Adil</t>
  </si>
  <si>
    <t>Thimm Ralf</t>
  </si>
  <si>
    <t>Strnad Bernd</t>
  </si>
  <si>
    <t>Böhm Mark</t>
  </si>
  <si>
    <t>Patt Uwe</t>
  </si>
  <si>
    <t>Meyer Anne</t>
  </si>
  <si>
    <t>Haug Dominik</t>
  </si>
  <si>
    <t>Rösler Martin</t>
  </si>
  <si>
    <t>Gasiorowski Rafael</t>
  </si>
  <si>
    <t>Stahl Michael</t>
  </si>
  <si>
    <t>Wiese Marius</t>
  </si>
  <si>
    <t>Müller Michael</t>
  </si>
  <si>
    <t>Gansbiller Thomas</t>
  </si>
  <si>
    <t>von der Warth Jens</t>
  </si>
  <si>
    <t>Aumeier Stefan</t>
  </si>
  <si>
    <t>Trepkau Dennis</t>
  </si>
  <si>
    <t>Aksoy Özyurt</t>
  </si>
  <si>
    <t>Richter Robert</t>
  </si>
  <si>
    <t>Sa 11.30 H</t>
  </si>
  <si>
    <t>Fr 14.00 C</t>
  </si>
  <si>
    <t>Do 21.00 C</t>
  </si>
  <si>
    <t>Fr 12.00 C</t>
  </si>
  <si>
    <t>Sa 10.45 H</t>
  </si>
  <si>
    <t>Sa 10.00 H</t>
  </si>
  <si>
    <t>Sa 10.00 C</t>
  </si>
  <si>
    <t>Fr 16.30 H</t>
  </si>
  <si>
    <t>Do 19.00 C</t>
  </si>
  <si>
    <t>Fr 18.10 H</t>
  </si>
  <si>
    <t>Fr 18.00 C</t>
  </si>
  <si>
    <t>Sa 11.00 C</t>
  </si>
  <si>
    <t>Do 20.10 H</t>
  </si>
  <si>
    <t>Fr 17.20 H</t>
  </si>
  <si>
    <t>Fr 11.00 C</t>
  </si>
  <si>
    <t>Do 18.00 C</t>
  </si>
  <si>
    <t>Fr 15.00 C</t>
  </si>
  <si>
    <t>Fr 17.00 C</t>
  </si>
  <si>
    <t>Fr 13.10 H</t>
  </si>
  <si>
    <t>Do 19.20 H</t>
  </si>
  <si>
    <t>Fr 14.50 H</t>
  </si>
  <si>
    <t>Fr 9.00 C</t>
  </si>
  <si>
    <t>Do 18.30 H</t>
  </si>
  <si>
    <t>Fr 14.00 H</t>
  </si>
  <si>
    <t>Do 21.50 H</t>
  </si>
  <si>
    <t>Fr 16.00 C</t>
  </si>
  <si>
    <t>Fr 12.20 H</t>
  </si>
  <si>
    <t>Fr 13.00 C</t>
  </si>
  <si>
    <t>Fr 9.00 H</t>
  </si>
  <si>
    <t>Do 17.40 H</t>
  </si>
  <si>
    <t>Do 20.00 C</t>
  </si>
  <si>
    <t>Do 16.50 H</t>
  </si>
  <si>
    <t>Fr 9.50 H</t>
  </si>
  <si>
    <t>Fr 11.30 H</t>
  </si>
  <si>
    <t>Do 16.00 H</t>
  </si>
  <si>
    <t>Fr 10.40 H</t>
  </si>
  <si>
    <t>Fr 10.00 C</t>
  </si>
  <si>
    <t>Sa 12.00 C</t>
  </si>
  <si>
    <t>Fr 15.40 H</t>
  </si>
  <si>
    <t>Do 21.00 H</t>
  </si>
  <si>
    <t>Holland</t>
  </si>
  <si>
    <t>Wales</t>
  </si>
  <si>
    <t>Kuldesh Johal</t>
  </si>
  <si>
    <t>Munraj Pal</t>
  </si>
  <si>
    <t>Hollenwäger Falk</t>
  </si>
  <si>
    <t>Kistler Ernst</t>
  </si>
  <si>
    <t>Lippe Sascha</t>
  </si>
  <si>
    <t>Lösch Marc</t>
  </si>
  <si>
    <t>Q 13.00</t>
  </si>
  <si>
    <t>Q 10.00</t>
  </si>
  <si>
    <t>Q 16.00</t>
  </si>
  <si>
    <t>Michie Jimmy</t>
  </si>
  <si>
    <t>Selt Matt</t>
  </si>
  <si>
    <t>Fulcher Johnny</t>
  </si>
  <si>
    <t>Ruberg Shachar</t>
  </si>
  <si>
    <t>Nulty Dermot</t>
  </si>
  <si>
    <t>Luca-Nüßgen Jean</t>
  </si>
  <si>
    <t>Buck Reiner</t>
  </si>
  <si>
    <t>Naeem Mohammed</t>
  </si>
  <si>
    <t>Wiederkehr Jens</t>
  </si>
  <si>
    <t>Henson Mike</t>
  </si>
  <si>
    <t>Vayrinen Risto</t>
  </si>
  <si>
    <t>Brünner Thomas</t>
  </si>
  <si>
    <t>Veuhoff Ludger</t>
  </si>
  <si>
    <t>Führlinger Markus</t>
  </si>
  <si>
    <t>Winters Laurin</t>
  </si>
  <si>
    <t>van Hove Kevin</t>
  </si>
  <si>
    <t>Lallinger Rainer</t>
  </si>
  <si>
    <t>Vesely Stefan</t>
  </si>
  <si>
    <t>Malta</t>
  </si>
  <si>
    <t>England</t>
  </si>
  <si>
    <t>Australien</t>
  </si>
  <si>
    <t>Schweiz</t>
  </si>
  <si>
    <t>Tschechei</t>
  </si>
  <si>
    <t>Norwegen</t>
  </si>
  <si>
    <t>Österreich</t>
  </si>
  <si>
    <t>Finnland</t>
  </si>
  <si>
    <t>Deutschland</t>
  </si>
  <si>
    <t>China</t>
  </si>
  <si>
    <t>Kroatien</t>
  </si>
  <si>
    <t>Ungarn</t>
  </si>
  <si>
    <t>Türkei</t>
  </si>
  <si>
    <t>Polen</t>
  </si>
  <si>
    <t>Irland</t>
  </si>
  <si>
    <t>Brasilien</t>
  </si>
  <si>
    <t>Israel</t>
  </si>
  <si>
    <t>Belgien</t>
  </si>
  <si>
    <t>Schottland</t>
  </si>
  <si>
    <t>Nordirland</t>
  </si>
  <si>
    <t>Müller Markus</t>
  </si>
  <si>
    <t>Wolter Melanie</t>
  </si>
  <si>
    <t>UAE</t>
  </si>
  <si>
    <t>Williams Philip</t>
  </si>
  <si>
    <t>Schreiber Max</t>
  </si>
  <si>
    <t>Nawabi Yusuf</t>
  </si>
  <si>
    <t>Burgmeijer John</t>
  </si>
  <si>
    <t>Ronzhes Vadim</t>
  </si>
  <si>
    <t>Einsle Patrick</t>
  </si>
  <si>
    <t>Price Robert</t>
  </si>
  <si>
    <t>Butz Paul</t>
  </si>
  <si>
    <t>Senne Thomas</t>
  </si>
  <si>
    <t>Körbel Paul Andre</t>
  </si>
  <si>
    <t>Schneidewindt Jörg</t>
  </si>
  <si>
    <t>Ahlert Michael</t>
  </si>
  <si>
    <t>Libanon</t>
  </si>
  <si>
    <t>Jaafar Raed</t>
  </si>
  <si>
    <t>Dietzel Roman</t>
  </si>
  <si>
    <t>Deitschland</t>
  </si>
  <si>
    <t>Brambring Philip</t>
  </si>
  <si>
    <t>Vandersteen Alain</t>
  </si>
  <si>
    <t>Habib Subah</t>
  </si>
  <si>
    <t>Bahrain</t>
  </si>
  <si>
    <t>Brecel Luca</t>
  </si>
  <si>
    <t>Walker Lee</t>
  </si>
  <si>
    <t>Do 22.00 C</t>
  </si>
  <si>
    <t>22:00 - 23:00</t>
  </si>
  <si>
    <t>Fr 19.00 H</t>
  </si>
  <si>
    <t>19:00 - 19:50</t>
  </si>
  <si>
    <t>Samstag 16.15 Uhr</t>
  </si>
  <si>
    <t>Nawabi Mohammed</t>
  </si>
  <si>
    <t>Hoch Peter</t>
  </si>
  <si>
    <t>Hartung Andreas</t>
  </si>
  <si>
    <t>Elijas Michael</t>
  </si>
  <si>
    <t>Dale Dominic</t>
  </si>
  <si>
    <t>Vodrazka Petr</t>
  </si>
  <si>
    <t>Ehemann, Michaela</t>
  </si>
  <si>
    <t>Rodriguez, Antonio</t>
  </si>
  <si>
    <t>Balla Soma</t>
  </si>
  <si>
    <t>Mohammed Joakar Al</t>
  </si>
  <si>
    <t>NA</t>
  </si>
  <si>
    <t>2</t>
  </si>
  <si>
    <t>0</t>
  </si>
  <si>
    <t>Blokx Jorick</t>
  </si>
  <si>
    <t>1</t>
  </si>
  <si>
    <t>88,68</t>
  </si>
  <si>
    <t>88</t>
  </si>
  <si>
    <t>9:00 - 10:00</t>
  </si>
  <si>
    <t>Sa 9.00</t>
  </si>
  <si>
    <t>Sa 9.00 H</t>
  </si>
  <si>
    <t>Fr. 18.10 H</t>
  </si>
  <si>
    <t>Fr. 16.30 H</t>
  </si>
  <si>
    <t>56</t>
  </si>
  <si>
    <t>145,111,106</t>
  </si>
  <si>
    <t>46</t>
  </si>
  <si>
    <t>72,54</t>
  </si>
  <si>
    <t>84,43,43</t>
  </si>
  <si>
    <t>68</t>
  </si>
  <si>
    <t>76,73,42,36</t>
  </si>
  <si>
    <t>107,104,86,73</t>
  </si>
  <si>
    <t>59,54</t>
  </si>
  <si>
    <t>125,74,50</t>
  </si>
  <si>
    <t>76,63,52</t>
  </si>
  <si>
    <t>74</t>
  </si>
  <si>
    <t>3</t>
  </si>
  <si>
    <t>83,76,56,50,45</t>
  </si>
  <si>
    <t>Parrott John</t>
  </si>
  <si>
    <t>84,74</t>
  </si>
  <si>
    <t>60,56,53</t>
  </si>
  <si>
    <t>74,69,63,55,53</t>
  </si>
  <si>
    <t>56,53</t>
  </si>
  <si>
    <t>138,109,82,61</t>
  </si>
  <si>
    <t>86,67,62,51,51</t>
  </si>
  <si>
    <t>111,90</t>
  </si>
  <si>
    <t>108,93,78,73,68,65,51</t>
  </si>
  <si>
    <t>122,102,101,101,85,85,81,66,62</t>
  </si>
  <si>
    <t>129,105,101,71,68,65,64,61,61,54,48</t>
  </si>
  <si>
    <t>137,116,80,53,53,52</t>
  </si>
  <si>
    <t>65,45,40</t>
  </si>
  <si>
    <t>88,85,70,60,52</t>
  </si>
  <si>
    <t>91,62,51</t>
  </si>
  <si>
    <t>64,57,48,41</t>
  </si>
  <si>
    <t>106,76,71,58,50</t>
  </si>
  <si>
    <t>78,51</t>
  </si>
  <si>
    <t>130,123,107, 92,70,51</t>
  </si>
  <si>
    <t>100,62,58,51</t>
  </si>
  <si>
    <t>118,98,69,68,51,51</t>
  </si>
  <si>
    <t>109,56,56,54</t>
  </si>
  <si>
    <t>100,69,55</t>
  </si>
  <si>
    <t>Greene Gerard</t>
  </si>
  <si>
    <t>120,92,87,82,74,52</t>
  </si>
  <si>
    <t>124,88,77,64,64,57,54,53</t>
  </si>
  <si>
    <t>104,90,89,78,66</t>
  </si>
  <si>
    <t>124,116,106,64,61,60,53</t>
  </si>
  <si>
    <t>99,90,82,80,80,65,64,64</t>
  </si>
  <si>
    <t>130,89,87,75,66,65</t>
  </si>
  <si>
    <t>140,113,111,71,70,64,57,56,55</t>
  </si>
  <si>
    <t>134,106,93,90,87,85,81,73,73,72,71,64,64,62,58,54,53</t>
  </si>
  <si>
    <t>133,127,121,114,106,105,98,89,78,77,64,60,58,56,52</t>
  </si>
  <si>
    <t>134,130,126,116,86,86,69,67,62,60,59,56,55,53,52,51,50</t>
  </si>
  <si>
    <t>4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</si>
</sst>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0\ &quot;€&quot;"/>
    <numFmt numFmtId="188" formatCode="#,##0.00\ &quot;€&quot;\ \ "/>
    <numFmt numFmtId="189" formatCode="dd/mm/yy"/>
    <numFmt numFmtId="190" formatCode="#,##0\ [$€-1];[Red]\-#,##0\ [$€-1]"/>
    <numFmt numFmtId="191" formatCode="[$€-2]\ #,##0.00_);[Red]\([$€-2]\ #,##0.00\)"/>
    <numFmt numFmtId="192" formatCode="#,##0.00\ \ \ "/>
    <numFmt numFmtId="193" formatCode="_-* #,##0.000\ _€_-;\-* #,##0.000\ _€_-;_-* &quot;-&quot;??\ _€_-;_-@_-"/>
    <numFmt numFmtId="194" formatCode="_-* #,##0.0000\ _€_-;\-* #,##0.0000\ _€_-;_-* &quot;-&quot;??\ _€_-;_-@_-"/>
    <numFmt numFmtId="195" formatCode="_-* #,##0.00\ [$€-1]_-;\-* #,##0.00\ [$€-1]_-;_-* &quot;-&quot;??\ [$€-1]_-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Arial"/>
      <family val="2"/>
    </font>
    <font>
      <sz val="12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sz val="14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8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 horizontal="center"/>
    </xf>
    <xf numFmtId="3" fontId="10" fillId="5" borderId="7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" fontId="12" fillId="7" borderId="12" xfId="0" applyNumberFormat="1" applyFont="1" applyFill="1" applyBorder="1" applyAlignment="1">
      <alignment horizontal="left" vertical="center"/>
    </xf>
    <xf numFmtId="0" fontId="12" fillId="8" borderId="13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2" fillId="8" borderId="15" xfId="0" applyFont="1" applyFill="1" applyBorder="1" applyAlignment="1">
      <alignment horizontal="center" vertical="center"/>
    </xf>
    <xf numFmtId="9" fontId="12" fillId="2" borderId="0" xfId="0" applyNumberFormat="1" applyFont="1" applyFill="1" applyBorder="1" applyAlignment="1">
      <alignment horizontal="left" vertical="center"/>
    </xf>
    <xf numFmtId="0" fontId="12" fillId="8" borderId="16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1" fontId="0" fillId="9" borderId="0" xfId="0" applyNumberFormat="1" applyFont="1" applyFill="1" applyAlignment="1">
      <alignment horizontal="left"/>
    </xf>
    <xf numFmtId="0" fontId="0" fillId="9" borderId="0" xfId="0" applyFill="1" applyAlignment="1">
      <alignment horizontal="center"/>
    </xf>
    <xf numFmtId="1" fontId="0" fillId="9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9" fontId="0" fillId="9" borderId="0" xfId="0" applyNumberFormat="1" applyFill="1" applyAlignment="1">
      <alignment horizontal="left"/>
    </xf>
    <xf numFmtId="9" fontId="0" fillId="9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Alignment="1">
      <alignment horizontal="left"/>
    </xf>
    <xf numFmtId="0" fontId="0" fillId="9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11" borderId="0" xfId="0" applyFill="1" applyAlignment="1">
      <alignment horizontal="left"/>
    </xf>
    <xf numFmtId="0" fontId="0" fillId="11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ont="1" applyFill="1" applyAlignment="1">
      <alignment horizontal="left"/>
    </xf>
    <xf numFmtId="0" fontId="0" fillId="11" borderId="0" xfId="0" applyFont="1" applyFill="1" applyAlignment="1">
      <alignment horizontal="center"/>
    </xf>
    <xf numFmtId="1" fontId="0" fillId="10" borderId="0" xfId="0" applyNumberFormat="1" applyFill="1" applyAlignment="1">
      <alignment horizontal="left"/>
    </xf>
    <xf numFmtId="0" fontId="0" fillId="12" borderId="0" xfId="0" applyFill="1" applyAlignment="1">
      <alignment horizontal="left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left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left"/>
    </xf>
    <xf numFmtId="0" fontId="0" fillId="14" borderId="0" xfId="0" applyFill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0" fontId="0" fillId="15" borderId="0" xfId="0" applyFont="1" applyFill="1" applyAlignment="1">
      <alignment horizontal="left"/>
    </xf>
    <xf numFmtId="0" fontId="0" fillId="15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4" fillId="11" borderId="19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7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/>
    </xf>
    <xf numFmtId="0" fontId="4" fillId="6" borderId="19" xfId="0" applyFont="1" applyFill="1" applyBorder="1" applyAlignment="1">
      <alignment/>
    </xf>
    <xf numFmtId="0" fontId="4" fillId="13" borderId="19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4" fillId="16" borderId="19" xfId="0" applyFont="1" applyFill="1" applyBorder="1" applyAlignment="1">
      <alignment/>
    </xf>
    <xf numFmtId="0" fontId="4" fillId="16" borderId="25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2" xfId="0" applyFont="1" applyFill="1" applyBorder="1" applyAlignment="1">
      <alignment/>
    </xf>
    <xf numFmtId="1" fontId="12" fillId="2" borderId="1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1" fontId="12" fillId="6" borderId="9" xfId="0" applyNumberFormat="1" applyFont="1" applyFill="1" applyBorder="1" applyAlignment="1">
      <alignment horizontal="center" vertical="center"/>
    </xf>
    <xf numFmtId="1" fontId="12" fillId="6" borderId="10" xfId="0" applyNumberFormat="1" applyFont="1" applyFill="1" applyBorder="1" applyAlignment="1">
      <alignment horizontal="center" vertical="center"/>
    </xf>
    <xf numFmtId="1" fontId="12" fillId="6" borderId="11" xfId="0" applyNumberFormat="1" applyFont="1" applyFill="1" applyBorder="1" applyAlignment="1">
      <alignment horizontal="center" vertical="center"/>
    </xf>
    <xf numFmtId="1" fontId="12" fillId="17" borderId="28" xfId="0" applyNumberFormat="1" applyFont="1" applyFill="1" applyBorder="1" applyAlignment="1">
      <alignment horizontal="center" vertical="center"/>
    </xf>
    <xf numFmtId="1" fontId="12" fillId="2" borderId="28" xfId="0" applyNumberFormat="1" applyFont="1" applyFill="1" applyBorder="1" applyAlignment="1">
      <alignment horizontal="center" vertical="center"/>
    </xf>
    <xf numFmtId="1" fontId="12" fillId="17" borderId="1" xfId="0" applyNumberFormat="1" applyFont="1" applyFill="1" applyBorder="1" applyAlignment="1">
      <alignment horizontal="center" vertical="center"/>
    </xf>
    <xf numFmtId="1" fontId="12" fillId="17" borderId="3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vertical="center"/>
    </xf>
    <xf numFmtId="1" fontId="12" fillId="2" borderId="0" xfId="0" applyNumberFormat="1" applyFont="1" applyFill="1" applyBorder="1" applyAlignment="1">
      <alignment vertical="center"/>
    </xf>
    <xf numFmtId="1" fontId="0" fillId="2" borderId="0" xfId="0" applyNumberFormat="1" applyFill="1" applyBorder="1" applyAlignment="1">
      <alignment vertical="center"/>
    </xf>
    <xf numFmtId="1" fontId="6" fillId="2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4" fillId="18" borderId="0" xfId="0" applyNumberFormat="1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4" fillId="12" borderId="29" xfId="0" applyNumberFormat="1" applyFont="1" applyFill="1" applyBorder="1" applyAlignment="1">
      <alignment horizontal="center"/>
    </xf>
    <xf numFmtId="1" fontId="4" fillId="12" borderId="1" xfId="0" applyNumberFormat="1" applyFont="1" applyFill="1" applyBorder="1" applyAlignment="1">
      <alignment horizontal="center"/>
    </xf>
    <xf numFmtId="1" fontId="4" fillId="12" borderId="2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13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/>
    </xf>
    <xf numFmtId="49" fontId="0" fillId="9" borderId="0" xfId="0" applyNumberFormat="1" applyFill="1" applyAlignment="1">
      <alignment horizontal="left"/>
    </xf>
    <xf numFmtId="49" fontId="0" fillId="13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2" fillId="16" borderId="30" xfId="0" applyFont="1" applyFill="1" applyBorder="1" applyAlignment="1">
      <alignment horizontal="center"/>
    </xf>
    <xf numFmtId="0" fontId="12" fillId="16" borderId="31" xfId="0" applyFont="1" applyFill="1" applyBorder="1" applyAlignment="1">
      <alignment horizontal="center"/>
    </xf>
    <xf numFmtId="0" fontId="12" fillId="16" borderId="32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19" borderId="0" xfId="0" applyFont="1" applyFill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2" fillId="19" borderId="0" xfId="0" applyFont="1" applyFill="1" applyAlignment="1">
      <alignment/>
    </xf>
    <xf numFmtId="0" fontId="12" fillId="16" borderId="33" xfId="0" applyFont="1" applyFill="1" applyBorder="1" applyAlignment="1">
      <alignment horizontal="center"/>
    </xf>
    <xf numFmtId="0" fontId="12" fillId="16" borderId="34" xfId="0" applyFont="1" applyFill="1" applyBorder="1" applyAlignment="1">
      <alignment horizontal="center"/>
    </xf>
    <xf numFmtId="0" fontId="12" fillId="17" borderId="29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8" borderId="34" xfId="0" applyFont="1" applyFill="1" applyBorder="1" applyAlignment="1">
      <alignment horizontal="center"/>
    </xf>
    <xf numFmtId="0" fontId="12" fillId="8" borderId="31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2" fillId="19" borderId="0" xfId="0" applyNumberFormat="1" applyFont="1" applyFill="1" applyAlignment="1">
      <alignment/>
    </xf>
    <xf numFmtId="0" fontId="12" fillId="7" borderId="35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17" borderId="1" xfId="0" applyFont="1" applyFill="1" applyBorder="1" applyAlignment="1">
      <alignment horizontal="center"/>
    </xf>
    <xf numFmtId="0" fontId="12" fillId="8" borderId="22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2" fillId="8" borderId="24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17" borderId="3" xfId="0" applyFont="1" applyFill="1" applyBorder="1" applyAlignment="1">
      <alignment horizontal="center"/>
    </xf>
    <xf numFmtId="0" fontId="12" fillId="8" borderId="36" xfId="0" applyFont="1" applyFill="1" applyBorder="1" applyAlignment="1">
      <alignment horizontal="center"/>
    </xf>
    <xf numFmtId="0" fontId="12" fillId="8" borderId="17" xfId="0" applyFont="1" applyFill="1" applyBorder="1" applyAlignment="1">
      <alignment horizontal="center"/>
    </xf>
    <xf numFmtId="0" fontId="12" fillId="8" borderId="25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19" borderId="0" xfId="0" applyFont="1" applyFill="1" applyAlignment="1">
      <alignment/>
    </xf>
    <xf numFmtId="0" fontId="0" fillId="19" borderId="0" xfId="0" applyFill="1" applyAlignment="1">
      <alignment/>
    </xf>
    <xf numFmtId="0" fontId="12" fillId="16" borderId="37" xfId="0" applyFont="1" applyFill="1" applyBorder="1" applyAlignment="1">
      <alignment horizontal="center"/>
    </xf>
    <xf numFmtId="0" fontId="12" fillId="16" borderId="38" xfId="0" applyFont="1" applyFill="1" applyBorder="1" applyAlignment="1">
      <alignment horizontal="center"/>
    </xf>
    <xf numFmtId="0" fontId="12" fillId="16" borderId="39" xfId="0" applyFont="1" applyFill="1" applyBorder="1" applyAlignment="1">
      <alignment horizontal="center"/>
    </xf>
    <xf numFmtId="0" fontId="12" fillId="16" borderId="40" xfId="0" applyFont="1" applyFill="1" applyBorder="1" applyAlignment="1">
      <alignment horizontal="center"/>
    </xf>
    <xf numFmtId="0" fontId="12" fillId="16" borderId="41" xfId="0" applyFont="1" applyFill="1" applyBorder="1" applyAlignment="1">
      <alignment horizontal="center"/>
    </xf>
    <xf numFmtId="0" fontId="12" fillId="16" borderId="4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12" fillId="7" borderId="43" xfId="0" applyFont="1" applyFill="1" applyBorder="1" applyAlignment="1">
      <alignment horizontal="left"/>
    </xf>
    <xf numFmtId="0" fontId="12" fillId="7" borderId="12" xfId="0" applyFont="1" applyFill="1" applyBorder="1" applyAlignment="1">
      <alignment horizontal="left"/>
    </xf>
    <xf numFmtId="1" fontId="14" fillId="3" borderId="1" xfId="0" applyNumberFormat="1" applyFont="1" applyFill="1" applyBorder="1" applyAlignment="1">
      <alignment horizontal="left" vertical="top" wrapText="1"/>
    </xf>
    <xf numFmtId="1" fontId="14" fillId="12" borderId="1" xfId="0" applyNumberFormat="1" applyFont="1" applyFill="1" applyBorder="1" applyAlignment="1">
      <alignment horizontal="left" vertical="top" wrapText="1"/>
    </xf>
    <xf numFmtId="1" fontId="14" fillId="2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0" fillId="3" borderId="0" xfId="0" applyFont="1" applyFill="1" applyAlignment="1">
      <alignment horizontal="center"/>
    </xf>
    <xf numFmtId="49" fontId="0" fillId="16" borderId="1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left" vertical="top" wrapText="1"/>
    </xf>
    <xf numFmtId="0" fontId="0" fillId="19" borderId="0" xfId="0" applyFill="1" applyAlignment="1">
      <alignment horizontal="left"/>
    </xf>
    <xf numFmtId="1" fontId="14" fillId="16" borderId="1" xfId="0" applyNumberFormat="1" applyFont="1" applyFill="1" applyBorder="1" applyAlignment="1">
      <alignment horizontal="left" vertical="top" wrapText="1"/>
    </xf>
    <xf numFmtId="1" fontId="9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Alignment="1">
      <alignment horizontal="left"/>
    </xf>
    <xf numFmtId="1" fontId="12" fillId="2" borderId="22" xfId="0" applyNumberFormat="1" applyFont="1" applyFill="1" applyBorder="1" applyAlignment="1">
      <alignment horizontal="center" vertical="center"/>
    </xf>
    <xf numFmtId="1" fontId="12" fillId="2" borderId="13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/>
    </xf>
    <xf numFmtId="1" fontId="12" fillId="2" borderId="44" xfId="0" applyNumberFormat="1" applyFont="1" applyFill="1" applyBorder="1" applyAlignment="1">
      <alignment horizontal="center" vertical="center"/>
    </xf>
    <xf numFmtId="1" fontId="12" fillId="0" borderId="44" xfId="0" applyNumberFormat="1" applyFont="1" applyFill="1" applyBorder="1" applyAlignment="1">
      <alignment horizontal="center" vertical="center"/>
    </xf>
    <xf numFmtId="1" fontId="12" fillId="17" borderId="36" xfId="0" applyNumberFormat="1" applyFont="1" applyFill="1" applyBorder="1" applyAlignment="1">
      <alignment horizontal="center" vertical="center"/>
    </xf>
    <xf numFmtId="0" fontId="12" fillId="8" borderId="36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1" fontId="12" fillId="8" borderId="13" xfId="0" applyNumberFormat="1" applyFont="1" applyFill="1" applyBorder="1" applyAlignment="1">
      <alignment horizontal="center" vertical="center"/>
    </xf>
    <xf numFmtId="1" fontId="12" fillId="8" borderId="36" xfId="0" applyNumberFormat="1" applyFont="1" applyFill="1" applyBorder="1" applyAlignment="1">
      <alignment horizontal="center" vertical="center"/>
    </xf>
    <xf numFmtId="1" fontId="12" fillId="8" borderId="14" xfId="0" applyNumberFormat="1" applyFont="1" applyFill="1" applyBorder="1" applyAlignment="1">
      <alignment horizontal="center" vertical="center"/>
    </xf>
    <xf numFmtId="1" fontId="12" fillId="8" borderId="25" xfId="0" applyNumberFormat="1" applyFont="1" applyFill="1" applyBorder="1" applyAlignment="1">
      <alignment horizontal="center" vertical="center"/>
    </xf>
    <xf numFmtId="1" fontId="12" fillId="7" borderId="46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wrapText="1"/>
    </xf>
    <xf numFmtId="49" fontId="0" fillId="3" borderId="1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12" fillId="8" borderId="16" xfId="0" applyNumberFormat="1" applyFont="1" applyFill="1" applyBorder="1" applyAlignment="1">
      <alignment horizontal="center" vertical="center"/>
    </xf>
    <xf numFmtId="1" fontId="12" fillId="8" borderId="18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 vertical="top" wrapText="1"/>
    </xf>
    <xf numFmtId="1" fontId="15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12" borderId="47" xfId="0" applyNumberFormat="1" applyFont="1" applyFill="1" applyBorder="1" applyAlignment="1">
      <alignment horizontal="center"/>
    </xf>
    <xf numFmtId="49" fontId="4" fillId="12" borderId="12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top" wrapText="1"/>
    </xf>
    <xf numFmtId="49" fontId="4" fillId="12" borderId="48" xfId="0" applyNumberFormat="1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1" fontId="12" fillId="7" borderId="49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1" fontId="13" fillId="7" borderId="0" xfId="0" applyNumberFormat="1" applyFont="1" applyFill="1" applyAlignment="1">
      <alignment horizontal="center"/>
    </xf>
    <xf numFmtId="49" fontId="13" fillId="7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Olaf\Lokale%20Einstellungen\Temporary%20Internet%20Files\Content.IE5\81YR8HEN\Turnier%20Karten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Spieler"/>
      <sheetName val="Storno"/>
      <sheetName val="nicht gezahlt"/>
      <sheetName val="Warteliste"/>
      <sheetName val="Grunddaten"/>
      <sheetName val="Auswertungen"/>
      <sheetName val="Übernachtungen"/>
      <sheetName val="Verzehr"/>
      <sheetName val="Kalkulation Ausgaben"/>
      <sheetName val="Kalkulation Einnahmen"/>
      <sheetName val="Kat-Calc-TC"/>
      <sheetName val="Gesamtergebnis"/>
    </sheetNames>
    <sheetDataSet>
      <sheetData sheetId="0">
        <row r="1">
          <cell r="K1" t="str">
            <v>Rechnungsnummer</v>
          </cell>
          <cell r="L1" t="str">
            <v>Open
Fr</v>
          </cell>
          <cell r="M1" t="str">
            <v>Kat 1
Fr</v>
          </cell>
          <cell r="N1" t="str">
            <v>Kat 2
Fr</v>
          </cell>
          <cell r="O1" t="str">
            <v>Kat 3
Fr</v>
          </cell>
          <cell r="P1" t="str">
            <v>Open
Sa</v>
          </cell>
          <cell r="Q1" t="str">
            <v>Kat 1
Sa</v>
          </cell>
          <cell r="R1" t="str">
            <v>Kat 2
Sa</v>
          </cell>
          <cell r="S1" t="str">
            <v>Kat 3
Sa</v>
          </cell>
        </row>
        <row r="2">
          <cell r="R2">
            <v>1</v>
          </cell>
        </row>
        <row r="6">
          <cell r="N6">
            <v>2</v>
          </cell>
        </row>
        <row r="7">
          <cell r="M7">
            <v>2</v>
          </cell>
        </row>
        <row r="12">
          <cell r="P12">
            <v>2</v>
          </cell>
        </row>
        <row r="13">
          <cell r="Q13">
            <v>2</v>
          </cell>
        </row>
        <row r="19">
          <cell r="L19">
            <v>2</v>
          </cell>
        </row>
        <row r="20">
          <cell r="L20">
            <v>2</v>
          </cell>
        </row>
        <row r="22">
          <cell r="Q22">
            <v>1</v>
          </cell>
        </row>
        <row r="23">
          <cell r="K23" t="str">
            <v>BL 2006/0041</v>
          </cell>
        </row>
        <row r="24">
          <cell r="K24" t="str">
            <v>BL 2006/0050</v>
          </cell>
        </row>
        <row r="25">
          <cell r="N25">
            <v>4</v>
          </cell>
        </row>
        <row r="28">
          <cell r="K28" t="str">
            <v>BL 2006/0024</v>
          </cell>
          <cell r="L28">
            <v>1</v>
          </cell>
        </row>
        <row r="29">
          <cell r="P29">
            <v>2</v>
          </cell>
        </row>
        <row r="30">
          <cell r="K30" t="str">
            <v>BL 2006/0052</v>
          </cell>
        </row>
        <row r="31">
          <cell r="R31">
            <v>2</v>
          </cell>
        </row>
        <row r="33">
          <cell r="Q33">
            <v>2</v>
          </cell>
        </row>
        <row r="34">
          <cell r="R34">
            <v>2</v>
          </cell>
        </row>
        <row r="35">
          <cell r="K35" t="str">
            <v>BL 2006/0020</v>
          </cell>
        </row>
        <row r="37">
          <cell r="O37">
            <v>2</v>
          </cell>
        </row>
        <row r="38">
          <cell r="L38">
            <v>2</v>
          </cell>
        </row>
        <row r="42">
          <cell r="K42" t="str">
            <v>BL 2006/0012</v>
          </cell>
        </row>
        <row r="43">
          <cell r="P43">
            <v>2</v>
          </cell>
        </row>
        <row r="47">
          <cell r="K47" t="str">
            <v>BL 2006/0034</v>
          </cell>
        </row>
        <row r="49">
          <cell r="R49">
            <v>5</v>
          </cell>
        </row>
        <row r="51">
          <cell r="N51">
            <v>2</v>
          </cell>
          <cell r="R51">
            <v>2</v>
          </cell>
        </row>
        <row r="55">
          <cell r="N55">
            <v>4</v>
          </cell>
        </row>
        <row r="56">
          <cell r="L56">
            <v>3</v>
          </cell>
        </row>
        <row r="58">
          <cell r="K58" t="str">
            <v>BL 2006/0030</v>
          </cell>
        </row>
        <row r="59">
          <cell r="K59" t="str">
            <v>BL 2006/0053</v>
          </cell>
          <cell r="M59">
            <v>2</v>
          </cell>
          <cell r="P59">
            <v>2</v>
          </cell>
        </row>
        <row r="61">
          <cell r="S61">
            <v>6</v>
          </cell>
        </row>
        <row r="64">
          <cell r="K64" t="str">
            <v>BL 2006/0057</v>
          </cell>
          <cell r="L64">
            <v>2</v>
          </cell>
        </row>
        <row r="67">
          <cell r="O67">
            <v>4</v>
          </cell>
          <cell r="S67">
            <v>4</v>
          </cell>
        </row>
        <row r="68">
          <cell r="M68">
            <v>1</v>
          </cell>
          <cell r="N68">
            <v>2</v>
          </cell>
        </row>
        <row r="70">
          <cell r="K70" t="str">
            <v>BL 2006/0027</v>
          </cell>
        </row>
        <row r="72">
          <cell r="Q72">
            <v>2</v>
          </cell>
        </row>
        <row r="74">
          <cell r="S74">
            <v>3</v>
          </cell>
        </row>
        <row r="77">
          <cell r="K77" t="str">
            <v>BL 2006/0059</v>
          </cell>
          <cell r="P77">
            <v>2</v>
          </cell>
        </row>
        <row r="79">
          <cell r="S79">
            <v>3</v>
          </cell>
        </row>
        <row r="80">
          <cell r="S80">
            <v>3</v>
          </cell>
        </row>
        <row r="82">
          <cell r="K82" t="str">
            <v>BL 2006/0006</v>
          </cell>
        </row>
        <row r="86">
          <cell r="O86">
            <v>1</v>
          </cell>
        </row>
        <row r="88">
          <cell r="K88" t="str">
            <v>BL 2006/0037</v>
          </cell>
          <cell r="R88">
            <v>3</v>
          </cell>
        </row>
        <row r="95">
          <cell r="K95" t="str">
            <v>BL 2006/0005</v>
          </cell>
        </row>
        <row r="96">
          <cell r="P96">
            <v>2</v>
          </cell>
        </row>
        <row r="106">
          <cell r="L106">
            <v>1</v>
          </cell>
        </row>
        <row r="111">
          <cell r="K111" t="str">
            <v>BL 2006/0063</v>
          </cell>
        </row>
        <row r="114">
          <cell r="K114" t="str">
            <v>BL 2006/0018</v>
          </cell>
          <cell r="R114">
            <v>3</v>
          </cell>
        </row>
        <row r="115">
          <cell r="M115">
            <v>2</v>
          </cell>
        </row>
        <row r="122">
          <cell r="S122">
            <v>2</v>
          </cell>
        </row>
        <row r="123">
          <cell r="P123">
            <v>2</v>
          </cell>
        </row>
        <row r="125">
          <cell r="Q125">
            <v>2</v>
          </cell>
        </row>
        <row r="126">
          <cell r="P126">
            <v>2</v>
          </cell>
          <cell r="R126">
            <v>2</v>
          </cell>
        </row>
        <row r="127">
          <cell r="N127">
            <v>2</v>
          </cell>
        </row>
        <row r="129">
          <cell r="K129" t="str">
            <v>BL 2006/0055</v>
          </cell>
        </row>
        <row r="131">
          <cell r="M131">
            <v>4</v>
          </cell>
        </row>
        <row r="133">
          <cell r="L133">
            <v>2</v>
          </cell>
        </row>
        <row r="134">
          <cell r="P134">
            <v>5</v>
          </cell>
        </row>
        <row r="137">
          <cell r="K137" t="str">
            <v>BL 2006/0014</v>
          </cell>
        </row>
        <row r="138">
          <cell r="K138" t="str">
            <v>BL 2006/0028</v>
          </cell>
        </row>
        <row r="141">
          <cell r="L141">
            <v>2</v>
          </cell>
        </row>
        <row r="142">
          <cell r="Q142">
            <v>1</v>
          </cell>
        </row>
        <row r="143">
          <cell r="Q143">
            <v>2</v>
          </cell>
        </row>
        <row r="145">
          <cell r="K145" t="str">
            <v>BL 2006/0016</v>
          </cell>
        </row>
        <row r="146">
          <cell r="N146">
            <v>6</v>
          </cell>
        </row>
        <row r="147">
          <cell r="K147" t="str">
            <v>BL 2006/0046</v>
          </cell>
        </row>
        <row r="153">
          <cell r="R153">
            <v>2</v>
          </cell>
        </row>
        <row r="170">
          <cell r="Q170">
            <v>3</v>
          </cell>
        </row>
        <row r="171">
          <cell r="K171" t="str">
            <v>BL 2006/0031</v>
          </cell>
        </row>
        <row r="174">
          <cell r="K174" t="str">
            <v>BL 2006/0036</v>
          </cell>
        </row>
        <row r="176">
          <cell r="L176">
            <v>2</v>
          </cell>
        </row>
        <row r="182">
          <cell r="P182">
            <v>1</v>
          </cell>
        </row>
        <row r="191">
          <cell r="K191" t="str">
            <v>BL 2006/0007</v>
          </cell>
        </row>
        <row r="213">
          <cell r="L213">
            <v>2</v>
          </cell>
          <cell r="P213">
            <v>1</v>
          </cell>
        </row>
        <row r="214">
          <cell r="Q214">
            <v>2</v>
          </cell>
        </row>
        <row r="216">
          <cell r="Q216">
            <v>3</v>
          </cell>
        </row>
        <row r="223">
          <cell r="M223">
            <v>2</v>
          </cell>
        </row>
        <row r="225">
          <cell r="K225" t="str">
            <v>BL 2006/0002</v>
          </cell>
          <cell r="Q225">
            <v>4</v>
          </cell>
        </row>
        <row r="227">
          <cell r="K227" t="str">
            <v>BL 2006/0045</v>
          </cell>
          <cell r="L227">
            <v>1</v>
          </cell>
        </row>
        <row r="228">
          <cell r="P228">
            <v>4</v>
          </cell>
        </row>
        <row r="233">
          <cell r="M233">
            <v>1</v>
          </cell>
        </row>
        <row r="235">
          <cell r="M235">
            <v>3</v>
          </cell>
        </row>
        <row r="236">
          <cell r="K236" t="str">
            <v>BL 2006/0021</v>
          </cell>
        </row>
        <row r="240">
          <cell r="R240">
            <v>2</v>
          </cell>
        </row>
        <row r="243">
          <cell r="M243">
            <v>1</v>
          </cell>
        </row>
        <row r="245">
          <cell r="P245">
            <v>2</v>
          </cell>
        </row>
        <row r="246">
          <cell r="R246">
            <v>2</v>
          </cell>
        </row>
        <row r="247">
          <cell r="S247">
            <v>2</v>
          </cell>
        </row>
        <row r="248">
          <cell r="M248">
            <v>2</v>
          </cell>
        </row>
        <row r="249">
          <cell r="M249">
            <v>1</v>
          </cell>
        </row>
        <row r="251">
          <cell r="K251" t="str">
            <v>BL 2006/0047</v>
          </cell>
        </row>
        <row r="253">
          <cell r="P253">
            <v>3</v>
          </cell>
        </row>
        <row r="254">
          <cell r="K254" t="str">
            <v>BL 2006/0048</v>
          </cell>
          <cell r="R254">
            <v>2</v>
          </cell>
        </row>
        <row r="256">
          <cell r="L256">
            <v>2</v>
          </cell>
        </row>
        <row r="257">
          <cell r="R257">
            <v>2</v>
          </cell>
        </row>
        <row r="258">
          <cell r="S258">
            <v>2</v>
          </cell>
        </row>
        <row r="259">
          <cell r="P259">
            <v>2</v>
          </cell>
        </row>
        <row r="260">
          <cell r="P260">
            <v>2</v>
          </cell>
        </row>
        <row r="263">
          <cell r="R263">
            <v>2</v>
          </cell>
        </row>
        <row r="264">
          <cell r="K264" t="str">
            <v>BL 2006/0011</v>
          </cell>
        </row>
        <row r="266">
          <cell r="K266" t="str">
            <v>BL 2006/0038</v>
          </cell>
          <cell r="M266">
            <v>2</v>
          </cell>
        </row>
        <row r="268">
          <cell r="Q268">
            <v>3</v>
          </cell>
        </row>
        <row r="269">
          <cell r="O269">
            <v>2</v>
          </cell>
        </row>
        <row r="270">
          <cell r="L270">
            <v>2</v>
          </cell>
        </row>
        <row r="274">
          <cell r="O274">
            <v>3</v>
          </cell>
        </row>
        <row r="277">
          <cell r="K277" t="str">
            <v>BL 2006/0017</v>
          </cell>
        </row>
        <row r="278">
          <cell r="R278">
            <v>2</v>
          </cell>
        </row>
        <row r="281">
          <cell r="K281" t="str">
            <v>BL 2006/0044</v>
          </cell>
        </row>
        <row r="283">
          <cell r="N283">
            <v>1</v>
          </cell>
        </row>
        <row r="284">
          <cell r="M284">
            <v>1</v>
          </cell>
        </row>
        <row r="285">
          <cell r="N285">
            <v>3</v>
          </cell>
        </row>
        <row r="286">
          <cell r="O286">
            <v>5</v>
          </cell>
        </row>
        <row r="291">
          <cell r="M291">
            <v>2</v>
          </cell>
        </row>
        <row r="292">
          <cell r="K292" t="str">
            <v>BL 2006/0066</v>
          </cell>
          <cell r="L292">
            <v>2</v>
          </cell>
          <cell r="P292">
            <v>2</v>
          </cell>
        </row>
        <row r="294">
          <cell r="N294">
            <v>5</v>
          </cell>
        </row>
        <row r="296">
          <cell r="R296">
            <v>5</v>
          </cell>
        </row>
        <row r="297">
          <cell r="N297">
            <v>3</v>
          </cell>
          <cell r="R297">
            <v>3</v>
          </cell>
        </row>
        <row r="298">
          <cell r="N298">
            <v>2</v>
          </cell>
        </row>
        <row r="308">
          <cell r="K308" t="str">
            <v>BL 2006/0049</v>
          </cell>
          <cell r="M308">
            <v>6</v>
          </cell>
        </row>
        <row r="315">
          <cell r="R315">
            <v>10</v>
          </cell>
        </row>
        <row r="316">
          <cell r="L316">
            <v>4</v>
          </cell>
        </row>
        <row r="317">
          <cell r="L317">
            <v>4</v>
          </cell>
        </row>
        <row r="319">
          <cell r="P319">
            <v>2</v>
          </cell>
        </row>
        <row r="320">
          <cell r="P320">
            <v>2</v>
          </cell>
        </row>
        <row r="324">
          <cell r="P324">
            <v>4</v>
          </cell>
        </row>
        <row r="330">
          <cell r="N330">
            <v>3</v>
          </cell>
        </row>
        <row r="341">
          <cell r="O341">
            <v>4</v>
          </cell>
        </row>
        <row r="343">
          <cell r="L343">
            <v>2</v>
          </cell>
        </row>
        <row r="346">
          <cell r="N346">
            <v>2</v>
          </cell>
        </row>
        <row r="349">
          <cell r="K349" t="str">
            <v>BL 2006/0068</v>
          </cell>
        </row>
        <row r="350">
          <cell r="L350">
            <v>4</v>
          </cell>
        </row>
        <row r="355">
          <cell r="K355" t="str">
            <v>BL 2006/0065</v>
          </cell>
          <cell r="S355">
            <v>2</v>
          </cell>
        </row>
        <row r="357">
          <cell r="K357" t="str">
            <v>BL 2006/0033</v>
          </cell>
        </row>
        <row r="359">
          <cell r="L359">
            <v>1</v>
          </cell>
        </row>
        <row r="366">
          <cell r="K366" t="str">
            <v>BL 2006/0001</v>
          </cell>
          <cell r="Q366">
            <v>2</v>
          </cell>
        </row>
        <row r="368">
          <cell r="K368" t="str">
            <v>BL 2006/0032</v>
          </cell>
        </row>
        <row r="369">
          <cell r="K369" t="str">
            <v>BL 2006/0040</v>
          </cell>
          <cell r="P369">
            <v>2</v>
          </cell>
          <cell r="S369">
            <v>2</v>
          </cell>
        </row>
        <row r="370">
          <cell r="R370">
            <v>2</v>
          </cell>
        </row>
        <row r="371">
          <cell r="N371">
            <v>2</v>
          </cell>
        </row>
        <row r="377">
          <cell r="R377">
            <v>3</v>
          </cell>
        </row>
        <row r="378">
          <cell r="M378">
            <v>10</v>
          </cell>
        </row>
        <row r="379">
          <cell r="N379">
            <v>4</v>
          </cell>
        </row>
        <row r="382">
          <cell r="K382" t="str">
            <v>BL 2006/0035</v>
          </cell>
        </row>
        <row r="383">
          <cell r="Q383">
            <v>2</v>
          </cell>
        </row>
        <row r="384">
          <cell r="R384">
            <v>1</v>
          </cell>
        </row>
        <row r="386">
          <cell r="S386">
            <v>4</v>
          </cell>
        </row>
        <row r="387">
          <cell r="P387">
            <v>4</v>
          </cell>
        </row>
        <row r="388">
          <cell r="K388" t="str">
            <v>BL 2006/0026</v>
          </cell>
        </row>
        <row r="391">
          <cell r="L391">
            <v>2</v>
          </cell>
        </row>
        <row r="397">
          <cell r="Q397">
            <v>2</v>
          </cell>
        </row>
        <row r="398">
          <cell r="Q398">
            <v>2</v>
          </cell>
        </row>
        <row r="400">
          <cell r="P400">
            <v>2</v>
          </cell>
        </row>
        <row r="401">
          <cell r="R401">
            <v>2</v>
          </cell>
        </row>
        <row r="404">
          <cell r="S404">
            <v>3</v>
          </cell>
        </row>
        <row r="405">
          <cell r="Q405">
            <v>1</v>
          </cell>
        </row>
        <row r="415">
          <cell r="O415">
            <v>2</v>
          </cell>
        </row>
        <row r="416">
          <cell r="M416">
            <v>2</v>
          </cell>
        </row>
        <row r="417">
          <cell r="K417" t="str">
            <v>BL 2006/0060</v>
          </cell>
          <cell r="M417">
            <v>2</v>
          </cell>
        </row>
        <row r="419">
          <cell r="Q419">
            <v>2</v>
          </cell>
          <cell r="S419">
            <v>1</v>
          </cell>
        </row>
        <row r="420">
          <cell r="K420" t="str">
            <v>BL 2006/0061</v>
          </cell>
        </row>
        <row r="421">
          <cell r="Q421">
            <v>1</v>
          </cell>
        </row>
        <row r="422">
          <cell r="K422" t="str">
            <v>BL 2006/0039</v>
          </cell>
        </row>
        <row r="423">
          <cell r="K423" t="str">
            <v>BL 2006/0064</v>
          </cell>
        </row>
        <row r="425">
          <cell r="P425">
            <v>3</v>
          </cell>
        </row>
        <row r="426">
          <cell r="K426" t="str">
            <v>BL 2006/0058</v>
          </cell>
        </row>
        <row r="427">
          <cell r="K427" t="str">
            <v>BL 2006/0051</v>
          </cell>
        </row>
        <row r="428">
          <cell r="K428" t="str">
            <v>BL 2006/0067</v>
          </cell>
        </row>
        <row r="435">
          <cell r="K435" t="str">
            <v>BL 2006/0029</v>
          </cell>
        </row>
        <row r="439">
          <cell r="S439">
            <v>1</v>
          </cell>
        </row>
        <row r="440">
          <cell r="Q440">
            <v>3</v>
          </cell>
        </row>
        <row r="442">
          <cell r="R442">
            <v>4</v>
          </cell>
        </row>
        <row r="444">
          <cell r="K444" t="str">
            <v>BL 2006/0010</v>
          </cell>
        </row>
        <row r="446">
          <cell r="L446">
            <v>2</v>
          </cell>
        </row>
        <row r="447">
          <cell r="N447">
            <v>2</v>
          </cell>
        </row>
        <row r="449">
          <cell r="K449" t="str">
            <v>BL 2006/0023</v>
          </cell>
        </row>
        <row r="452">
          <cell r="K452" t="str">
            <v>BL 2006/0043</v>
          </cell>
        </row>
        <row r="458">
          <cell r="K458" t="str">
            <v>BL 2006/0009</v>
          </cell>
        </row>
        <row r="459">
          <cell r="K459" t="str">
            <v>BL 2006/0003</v>
          </cell>
        </row>
        <row r="462">
          <cell r="P462">
            <v>1</v>
          </cell>
        </row>
        <row r="463">
          <cell r="K463" t="str">
            <v>BL 2006/0008</v>
          </cell>
        </row>
        <row r="466">
          <cell r="P466">
            <v>2</v>
          </cell>
        </row>
        <row r="467">
          <cell r="K467" t="str">
            <v>BL 2006/0054</v>
          </cell>
        </row>
        <row r="469">
          <cell r="K469" t="str">
            <v>BL 2006/0013</v>
          </cell>
        </row>
        <row r="470">
          <cell r="K470" t="str">
            <v>BL 2006/0019</v>
          </cell>
        </row>
        <row r="471">
          <cell r="K471" t="str">
            <v>BL 2006/0022</v>
          </cell>
        </row>
        <row r="472">
          <cell r="K472" t="str">
            <v>BL 2006/0025</v>
          </cell>
        </row>
        <row r="501">
          <cell r="K501" t="str">
            <v>BL 2006/0062</v>
          </cell>
          <cell r="R501">
            <v>2</v>
          </cell>
        </row>
      </sheetData>
      <sheetData sheetId="5">
        <row r="3">
          <cell r="B3">
            <v>10</v>
          </cell>
        </row>
        <row r="4">
          <cell r="B4">
            <v>15</v>
          </cell>
        </row>
        <row r="6">
          <cell r="B6">
            <v>10</v>
          </cell>
        </row>
        <row r="7">
          <cell r="B7">
            <v>15</v>
          </cell>
        </row>
        <row r="9">
          <cell r="B9">
            <v>25</v>
          </cell>
        </row>
        <row r="10">
          <cell r="B10">
            <v>20</v>
          </cell>
        </row>
        <row r="12">
          <cell r="B12">
            <v>40</v>
          </cell>
        </row>
        <row r="13">
          <cell r="B13">
            <v>35</v>
          </cell>
        </row>
        <row r="17">
          <cell r="B17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"/>
  <sheetViews>
    <sheetView showZeros="0" workbookViewId="0" topLeftCell="A1">
      <selection activeCell="C52" sqref="C52"/>
    </sheetView>
  </sheetViews>
  <sheetFormatPr defaultColWidth="9.140625" defaultRowHeight="12.75"/>
  <cols>
    <col min="1" max="1" width="25.140625" style="0" customWidth="1"/>
    <col min="2" max="2" width="14.28125" style="0" customWidth="1"/>
    <col min="3" max="3" width="61.57421875" style="251" customWidth="1"/>
    <col min="4" max="16384" width="11.421875" style="0" customWidth="1"/>
  </cols>
  <sheetData>
    <row r="1" spans="1:3" ht="12.75">
      <c r="A1" s="249" t="str">
        <f>+seeding!B3</f>
        <v>Spieler</v>
      </c>
      <c r="B1" s="249" t="str">
        <f>+seeding!C3</f>
        <v>Nation</v>
      </c>
      <c r="C1" s="250" t="s">
        <v>3</v>
      </c>
    </row>
    <row r="2" spans="1:3" ht="15">
      <c r="A2" s="244" t="s">
        <v>362</v>
      </c>
      <c r="B2" s="1" t="s">
        <v>639</v>
      </c>
      <c r="C2" s="254" t="s">
        <v>711</v>
      </c>
    </row>
    <row r="3" spans="1:3" ht="15">
      <c r="A3" s="244" t="s">
        <v>344</v>
      </c>
      <c r="B3" s="1" t="s">
        <v>652</v>
      </c>
      <c r="C3" s="253" t="s">
        <v>754</v>
      </c>
    </row>
    <row r="4" spans="1:3" ht="15">
      <c r="A4" s="248" t="s">
        <v>612</v>
      </c>
      <c r="B4" s="208" t="s">
        <v>639</v>
      </c>
      <c r="C4" s="252" t="s">
        <v>729</v>
      </c>
    </row>
    <row r="5" spans="1:3" ht="15">
      <c r="A5" s="244" t="s">
        <v>352</v>
      </c>
      <c r="B5" s="1" t="s">
        <v>639</v>
      </c>
      <c r="C5" s="254" t="s">
        <v>735</v>
      </c>
    </row>
    <row r="6" spans="1:3" ht="15">
      <c r="A6" s="244" t="s">
        <v>365</v>
      </c>
      <c r="B6" s="1" t="s">
        <v>639</v>
      </c>
      <c r="C6" s="254" t="s">
        <v>757</v>
      </c>
    </row>
    <row r="7" spans="1:3" ht="15">
      <c r="A7" s="244" t="s">
        <v>361</v>
      </c>
      <c r="B7" s="1" t="s">
        <v>652</v>
      </c>
      <c r="C7" s="253" t="s">
        <v>755</v>
      </c>
    </row>
    <row r="8" spans="1:3" ht="15">
      <c r="A8" s="244" t="s">
        <v>356</v>
      </c>
      <c r="B8" s="1" t="s">
        <v>639</v>
      </c>
      <c r="C8" s="253" t="s">
        <v>756</v>
      </c>
    </row>
    <row r="9" spans="1:3" ht="15">
      <c r="A9" s="244" t="s">
        <v>360</v>
      </c>
      <c r="B9" s="1" t="s">
        <v>639</v>
      </c>
      <c r="C9" s="254" t="s">
        <v>742</v>
      </c>
    </row>
    <row r="10" spans="1:3" ht="15">
      <c r="A10" s="244" t="s">
        <v>350</v>
      </c>
      <c r="B10" s="1" t="s">
        <v>657</v>
      </c>
      <c r="C10" s="254" t="s">
        <v>753</v>
      </c>
    </row>
    <row r="11" spans="1:3" ht="15">
      <c r="A11" s="244" t="s">
        <v>621</v>
      </c>
      <c r="B11" s="1" t="s">
        <v>639</v>
      </c>
      <c r="C11" s="255" t="s">
        <v>734</v>
      </c>
    </row>
    <row r="12" spans="1:3" ht="15">
      <c r="A12" s="244" t="s">
        <v>369</v>
      </c>
      <c r="B12" s="1" t="s">
        <v>639</v>
      </c>
      <c r="C12" s="254" t="s">
        <v>719</v>
      </c>
    </row>
    <row r="13" spans="1:3" ht="15">
      <c r="A13" s="244" t="s">
        <v>357</v>
      </c>
      <c r="B13" s="1" t="s">
        <v>639</v>
      </c>
      <c r="C13" s="255" t="s">
        <v>749</v>
      </c>
    </row>
    <row r="14" spans="1:3" ht="15">
      <c r="A14" s="244" t="s">
        <v>346</v>
      </c>
      <c r="B14" s="1" t="s">
        <v>656</v>
      </c>
      <c r="C14" s="253" t="s">
        <v>751</v>
      </c>
    </row>
    <row r="15" spans="1:3" ht="15">
      <c r="A15" s="244" t="s">
        <v>355</v>
      </c>
      <c r="B15" s="1" t="s">
        <v>639</v>
      </c>
      <c r="C15" s="253" t="s">
        <v>733</v>
      </c>
    </row>
    <row r="16" spans="1:3" ht="15">
      <c r="A16" s="244" t="s">
        <v>367</v>
      </c>
      <c r="B16" s="1" t="s">
        <v>639</v>
      </c>
      <c r="C16" s="253" t="s">
        <v>748</v>
      </c>
    </row>
    <row r="17" spans="1:3" ht="15">
      <c r="A17" s="244" t="s">
        <v>343</v>
      </c>
      <c r="B17" s="1" t="s">
        <v>639</v>
      </c>
      <c r="C17" s="253" t="s">
        <v>744</v>
      </c>
    </row>
    <row r="18" spans="1:3" ht="15">
      <c r="A18" s="244" t="s">
        <v>342</v>
      </c>
      <c r="B18" s="1" t="s">
        <v>639</v>
      </c>
      <c r="C18" s="252" t="s">
        <v>731</v>
      </c>
    </row>
    <row r="19" spans="1:3" ht="15">
      <c r="A19" s="244" t="s">
        <v>351</v>
      </c>
      <c r="B19" s="1" t="s">
        <v>639</v>
      </c>
      <c r="C19" s="254" t="s">
        <v>745</v>
      </c>
    </row>
    <row r="20" spans="1:3" ht="15">
      <c r="A20" s="244" t="s">
        <v>368</v>
      </c>
      <c r="B20" s="1" t="s">
        <v>638</v>
      </c>
      <c r="C20" s="254" t="s">
        <v>732</v>
      </c>
    </row>
    <row r="21" spans="1:3" ht="15">
      <c r="A21" s="244" t="s">
        <v>347</v>
      </c>
      <c r="B21" s="1" t="s">
        <v>639</v>
      </c>
      <c r="C21" s="253" t="s">
        <v>717</v>
      </c>
    </row>
    <row r="22" spans="1:3" ht="15">
      <c r="A22" s="244" t="s">
        <v>354</v>
      </c>
      <c r="B22" s="1" t="s">
        <v>639</v>
      </c>
      <c r="C22" s="254" t="s">
        <v>740</v>
      </c>
    </row>
    <row r="23" spans="1:3" ht="15">
      <c r="A23" s="244" t="s">
        <v>358</v>
      </c>
      <c r="B23" s="1" t="s">
        <v>652</v>
      </c>
      <c r="C23" s="254" t="s">
        <v>750</v>
      </c>
    </row>
    <row r="24" spans="1:3" ht="15">
      <c r="A24" s="248" t="s">
        <v>692</v>
      </c>
      <c r="B24" s="208" t="s">
        <v>610</v>
      </c>
      <c r="C24" s="254" t="s">
        <v>743</v>
      </c>
    </row>
    <row r="25" spans="1:3" ht="15">
      <c r="A25" s="244" t="s">
        <v>661</v>
      </c>
      <c r="B25" s="1" t="s">
        <v>610</v>
      </c>
      <c r="C25" s="255" t="s">
        <v>746</v>
      </c>
    </row>
    <row r="26" spans="1:3" ht="15">
      <c r="A26" s="244" t="s">
        <v>349</v>
      </c>
      <c r="B26" s="1" t="s">
        <v>610</v>
      </c>
      <c r="C26" s="253" t="s">
        <v>752</v>
      </c>
    </row>
    <row r="27" spans="1:3" ht="15">
      <c r="A27" s="244" t="s">
        <v>345</v>
      </c>
      <c r="B27" s="1" t="s">
        <v>640</v>
      </c>
      <c r="C27" s="255" t="s">
        <v>738</v>
      </c>
    </row>
    <row r="28" spans="1:3" ht="15">
      <c r="A28" s="244" t="s">
        <v>353</v>
      </c>
      <c r="B28" s="1" t="s">
        <v>639</v>
      </c>
      <c r="C28" s="253" t="s">
        <v>703</v>
      </c>
    </row>
    <row r="29" spans="1:3" ht="15">
      <c r="A29" s="244" t="s">
        <v>359</v>
      </c>
      <c r="B29" s="1" t="s">
        <v>639</v>
      </c>
      <c r="C29" s="255" t="s">
        <v>737</v>
      </c>
    </row>
    <row r="30" spans="1:3" ht="15">
      <c r="A30" s="244" t="s">
        <v>379</v>
      </c>
      <c r="B30" s="1" t="s">
        <v>650</v>
      </c>
      <c r="C30" s="255" t="s">
        <v>704</v>
      </c>
    </row>
    <row r="31" spans="1:3" ht="15">
      <c r="A31" s="244" t="s">
        <v>747</v>
      </c>
      <c r="B31" s="1" t="s">
        <v>657</v>
      </c>
      <c r="C31" s="254" t="s">
        <v>730</v>
      </c>
    </row>
    <row r="32" spans="1:3" ht="15">
      <c r="A32" s="244" t="s">
        <v>611</v>
      </c>
      <c r="B32" s="1" t="s">
        <v>639</v>
      </c>
      <c r="C32" s="254" t="s">
        <v>714</v>
      </c>
    </row>
    <row r="33" spans="1:3" ht="15">
      <c r="A33" s="244" t="s">
        <v>635</v>
      </c>
      <c r="B33" s="1" t="s">
        <v>655</v>
      </c>
      <c r="C33" s="255" t="s">
        <v>725</v>
      </c>
    </row>
    <row r="34" spans="1:3" ht="15">
      <c r="A34" s="244" t="s">
        <v>364</v>
      </c>
      <c r="B34" s="1" t="s">
        <v>639</v>
      </c>
      <c r="C34" s="254" t="s">
        <v>723</v>
      </c>
    </row>
    <row r="35" spans="1:3" ht="15">
      <c r="A35" s="248" t="s">
        <v>371</v>
      </c>
      <c r="B35" s="208" t="s">
        <v>639</v>
      </c>
      <c r="C35" s="252" t="s">
        <v>741</v>
      </c>
    </row>
    <row r="36" spans="1:3" ht="15">
      <c r="A36" s="244" t="s">
        <v>666</v>
      </c>
      <c r="B36" s="1" t="s">
        <v>646</v>
      </c>
      <c r="C36" s="254" t="s">
        <v>716</v>
      </c>
    </row>
    <row r="37" spans="1:3" ht="15">
      <c r="A37" s="244" t="s">
        <v>363</v>
      </c>
      <c r="B37" s="1" t="s">
        <v>639</v>
      </c>
      <c r="C37" s="253" t="s">
        <v>720</v>
      </c>
    </row>
    <row r="38" spans="1:3" ht="15">
      <c r="A38" s="244" t="s">
        <v>724</v>
      </c>
      <c r="B38" s="1" t="s">
        <v>639</v>
      </c>
      <c r="C38" s="254" t="s">
        <v>727</v>
      </c>
    </row>
    <row r="39" spans="1:3" ht="15">
      <c r="A39" s="244" t="s">
        <v>615</v>
      </c>
      <c r="B39" s="1" t="s">
        <v>646</v>
      </c>
      <c r="C39" s="255" t="s">
        <v>721</v>
      </c>
    </row>
    <row r="40" spans="1:3" ht="15">
      <c r="A40" s="244" t="s">
        <v>373</v>
      </c>
      <c r="B40" s="1" t="s">
        <v>646</v>
      </c>
      <c r="C40" s="254" t="s">
        <v>713</v>
      </c>
    </row>
    <row r="41" spans="1:3" ht="15">
      <c r="A41" s="244" t="s">
        <v>682</v>
      </c>
      <c r="B41" s="1" t="s">
        <v>610</v>
      </c>
      <c r="C41" s="254" t="s">
        <v>715</v>
      </c>
    </row>
    <row r="42" spans="1:3" ht="15">
      <c r="A42" s="244" t="s">
        <v>348</v>
      </c>
      <c r="B42" s="1" t="s">
        <v>639</v>
      </c>
      <c r="C42" s="254" t="s">
        <v>715</v>
      </c>
    </row>
    <row r="43" spans="1:3" ht="15">
      <c r="A43" s="244" t="s">
        <v>622</v>
      </c>
      <c r="B43" s="1" t="s">
        <v>641</v>
      </c>
      <c r="C43" s="254" t="s">
        <v>736</v>
      </c>
    </row>
    <row r="44" spans="1:3" ht="15">
      <c r="A44" s="244" t="s">
        <v>366</v>
      </c>
      <c r="B44" s="1" t="s">
        <v>652</v>
      </c>
      <c r="C44" s="255" t="s">
        <v>739</v>
      </c>
    </row>
    <row r="45" spans="1:3" ht="15">
      <c r="A45" s="244" t="s">
        <v>620</v>
      </c>
      <c r="B45" s="208" t="s">
        <v>639</v>
      </c>
      <c r="C45" s="254" t="s">
        <v>726</v>
      </c>
    </row>
    <row r="46" spans="1:3" ht="15">
      <c r="A46" s="244" t="s">
        <v>697</v>
      </c>
      <c r="B46" s="1" t="s">
        <v>660</v>
      </c>
      <c r="C46" s="255" t="s">
        <v>718</v>
      </c>
    </row>
    <row r="47" spans="1:3" ht="15">
      <c r="A47" s="244" t="s">
        <v>399</v>
      </c>
      <c r="B47" s="1" t="s">
        <v>609</v>
      </c>
      <c r="C47" s="255" t="s">
        <v>710</v>
      </c>
    </row>
    <row r="48" spans="1:3" ht="15">
      <c r="A48" s="244" t="s">
        <v>629</v>
      </c>
      <c r="B48" s="1" t="s">
        <v>656</v>
      </c>
      <c r="C48" s="255" t="s">
        <v>728</v>
      </c>
    </row>
    <row r="49" spans="1:3" ht="15">
      <c r="A49" s="244" t="s">
        <v>372</v>
      </c>
      <c r="B49" s="1" t="s">
        <v>653</v>
      </c>
      <c r="C49" s="254">
        <v>53.52</v>
      </c>
    </row>
    <row r="50" spans="1:3" ht="15">
      <c r="A50" s="244" t="s">
        <v>385</v>
      </c>
      <c r="B50" s="1" t="s">
        <v>655</v>
      </c>
      <c r="C50" s="255" t="s">
        <v>712</v>
      </c>
    </row>
    <row r="51" spans="1:3" ht="15">
      <c r="A51" s="248">
        <f>IF('gr.-quali'!X28=1,'gr.-quali'!N28,IF('gr.-quali'!X29=1,'gr.-quali'!N29,IF('gr.-quali'!X30=1,'gr.-quali'!N30,"")))</f>
        <v>0</v>
      </c>
      <c r="B51" s="208"/>
      <c r="C51" s="255"/>
    </row>
    <row r="52" spans="1:3" ht="15">
      <c r="A52" s="248">
        <f>IF('gr.-quali'!X38=1,'gr.-quali'!N38,IF('gr.-quali'!X39=1,'gr.-quali'!N39,IF('gr.-quali'!X40=1,'gr.-quali'!N40,"")))</f>
        <v>0</v>
      </c>
      <c r="B52" s="208"/>
      <c r="C52" s="255"/>
    </row>
    <row r="53" spans="1:3" ht="15">
      <c r="A53" s="248">
        <f>IF('gr.-quali'!AL18=1,'gr.-quali'!AB18,IF('gr.-quali'!AL19=1,'gr.-quali'!AB19,IF('gr.-quali'!AL20=1,'gr.-quali'!AB20,"")))</f>
        <v>0</v>
      </c>
      <c r="B53" s="208"/>
      <c r="C53" s="252"/>
    </row>
    <row r="54" spans="1:3" ht="15">
      <c r="A54" s="248">
        <f>IF('gr.-quali'!AL33=1,'gr.-quali'!AB33,IF('gr.-quali'!AL34=1,'gr.-quali'!AB34,IF('gr.-quali'!AL35=1,'gr.-quali'!AB35,"")))</f>
        <v>0</v>
      </c>
      <c r="B54" s="208"/>
      <c r="C54" s="252"/>
    </row>
    <row r="55" spans="1:3" ht="15">
      <c r="A55" s="244">
        <f>IF('gr.-quali'!J8=1,'gr.-quali'!#REF!,IF('gr.-quali'!J8=1,'gr.-quali'!#REF!,IF('gr.-quali'!J8=1,'gr.-quali'!#REF!,"")))</f>
      </c>
      <c r="B55" s="208"/>
      <c r="C55" s="255"/>
    </row>
    <row r="56" spans="1:3" ht="15">
      <c r="A56" s="248">
        <f>IF('gr.-quali'!J13=1,'gr.-quali'!#REF!,IF('gr.-quali'!J14=1,'gr.-quali'!#REF!,IF('gr.-quali'!J15=1,'gr.-quali'!#REF!,"")))</f>
      </c>
      <c r="B56" s="208"/>
      <c r="C56" s="255"/>
    </row>
    <row r="57" spans="1:3" ht="15">
      <c r="A57" s="248">
        <f>IF('gr.-quali'!J18=1,'gr.-quali'!#REF!,IF('gr.-quali'!J19=1,'gr.-quali'!#REF!,IF('gr.-quali'!J20=1,'gr.-quali'!#REF!,"")))</f>
      </c>
      <c r="B57" s="208"/>
      <c r="C57" s="255"/>
    </row>
    <row r="58" spans="1:3" ht="15">
      <c r="A58" s="248">
        <f>IF('gr.-quali'!J23=1,'gr.-quali'!#REF!,IF('gr.-quali'!J24=1,'gr.-quali'!#REF!,IF('gr.-quali'!J25=1,'gr.-quali'!#REF!,"")))</f>
      </c>
      <c r="B58" s="208"/>
      <c r="C58" s="255"/>
    </row>
    <row r="59" spans="1:3" ht="15">
      <c r="A59" s="248">
        <f>IF('gr.-quali'!J28=1,'gr.-quali'!#REF!,IF('gr.-quali'!J29=1,'gr.-quali'!#REF!,IF('gr.-quali'!J30=1,'gr.-quali'!#REF!,"")))</f>
      </c>
      <c r="B59" s="208"/>
      <c r="C59" s="255"/>
    </row>
    <row r="60" spans="1:3" ht="15">
      <c r="A60" s="248">
        <f>IF('gr.-quali'!J33=1,'gr.-quali'!#REF!,IF('gr.-quali'!J34=1,'gr.-quali'!#REF!,IF('gr.-quali'!J35=1,'gr.-quali'!#REF!,"")))</f>
      </c>
      <c r="B60" s="208"/>
      <c r="C60" s="255"/>
    </row>
    <row r="61" spans="1:3" ht="15">
      <c r="A61" s="248">
        <f>IF('gr.-quali'!J38=1,'gr.-quali'!#REF!,IF('gr.-quali'!J39=1,'gr.-quali'!#REF!,IF('gr.-quali'!J40=1,'gr.-quali'!#REF!,"")))</f>
      </c>
      <c r="B61" s="208"/>
      <c r="C61" s="255"/>
    </row>
    <row r="62" spans="1:3" ht="15">
      <c r="A62" s="248">
        <f>IF('gr.-quali'!J43=1,'gr.-quali'!#REF!,IF('gr.-quali'!J44=1,'gr.-quali'!#REF!,IF('gr.-quali'!J45=1,'gr.-quali'!#REF!,"")))</f>
      </c>
      <c r="B62" s="208"/>
      <c r="C62" s="255"/>
    </row>
    <row r="63" spans="1:3" ht="15">
      <c r="A63" s="248">
        <f>IF('gr.-quali'!X3=1,'gr.-quali'!N3,IF('gr.-quali'!X4=1,'gr.-quali'!N4,IF('gr.-quali'!X5=1,'gr.-quali'!N5,"")))</f>
      </c>
      <c r="B63" s="208"/>
      <c r="C63" s="255"/>
    </row>
    <row r="64" spans="1:3" ht="15">
      <c r="A64" s="248">
        <f>IF('gr.-quali'!X8=1,'gr.-quali'!N8,IF('gr.-quali'!X9=1,'gr.-quali'!N9,IF('gr.-quali'!X10=1,'gr.-quali'!N10,"")))</f>
      </c>
      <c r="B64" s="208"/>
      <c r="C64" s="255"/>
    </row>
    <row r="65" spans="1:3" ht="15">
      <c r="A65" s="248">
        <f>IF('gr.-quali'!X13=1,'gr.-quali'!N13,IF('gr.-quali'!X14=1,'gr.-quali'!N14,IF('gr.-quali'!X15=1,'gr.-quali'!N15,"")))</f>
      </c>
      <c r="B65" s="208"/>
      <c r="C65" s="255"/>
    </row>
    <row r="66" spans="1:3" ht="15">
      <c r="A66" s="248">
        <f>IF('gr.-quali'!X23=1,'gr.-quali'!N23,IF('gr.-quali'!X24=1,'gr.-quali'!N24,IF('gr.-quali'!X25=1,'gr.-quali'!N25,"")))</f>
      </c>
      <c r="B66" s="208"/>
      <c r="C66" s="255"/>
    </row>
    <row r="67" spans="1:3" ht="15">
      <c r="A67" s="248">
        <f>IF('gr.-quali'!X33=1,'gr.-quali'!N33,IF('gr.-quali'!X34=1,'gr.-quali'!N34,IF('gr.-quali'!X35=1,'gr.-quali'!N35,"")))</f>
      </c>
      <c r="B67" s="208"/>
      <c r="C67" s="255"/>
    </row>
    <row r="68" spans="1:3" ht="15">
      <c r="A68" s="248">
        <f>IF('gr.-quali'!X43=1,'gr.-quali'!N43,IF('gr.-quali'!X44=1,'gr.-quali'!N44,IF('gr.-quali'!X45=1,'gr.-quali'!N45,"")))</f>
      </c>
      <c r="B68" s="208"/>
      <c r="C68" s="255"/>
    </row>
    <row r="69" spans="1:3" ht="15">
      <c r="A69" s="248">
        <f>IF('gr.-quali'!X48=1,'gr.-quali'!N48,IF('gr.-quali'!X49=1,'gr.-quali'!N49,IF('gr.-quali'!X50=1,'gr.-quali'!N50,"")))</f>
      </c>
      <c r="B69" s="208"/>
      <c r="C69" s="252"/>
    </row>
    <row r="70" spans="1:3" ht="15">
      <c r="A70" s="248">
        <f>IF('gr.-quali'!AL3=1,'gr.-quali'!AB3,IF('gr.-quali'!AL4=1,'gr.-quali'!AB4,IF('gr.-quali'!AL5=1,'gr.-quali'!AB5,"")))</f>
      </c>
      <c r="B70" s="208"/>
      <c r="C70" s="252"/>
    </row>
    <row r="71" spans="1:3" ht="15">
      <c r="A71" s="248">
        <f>IF('gr.-quali'!AL8=1,'gr.-quali'!AB8,IF('gr.-quali'!AL9=1,'gr.-quali'!AB9,IF('gr.-quali'!AL10=1,'gr.-quali'!AB10,"")))</f>
      </c>
      <c r="B71" s="208"/>
      <c r="C71" s="252"/>
    </row>
    <row r="72" spans="1:3" ht="15">
      <c r="A72" s="248">
        <f>IF('gr.-quali'!AL13=1,'gr.-quali'!AB13,IF('gr.-quali'!AL14=1,'gr.-quali'!AB14,IF('gr.-quali'!AL15=1,'gr.-quali'!AB15,"")))</f>
      </c>
      <c r="B72" s="208"/>
      <c r="C72" s="252"/>
    </row>
    <row r="73" spans="1:3" ht="15">
      <c r="A73" s="248">
        <f>IF('gr.-quali'!AL23=1,'gr.-quali'!AB23,IF('gr.-quali'!AL24=1,'gr.-quali'!AB24,IF('gr.-quali'!AL25=1,'gr.-quali'!AB25,"")))</f>
      </c>
      <c r="B73" s="208"/>
      <c r="C73" s="252"/>
    </row>
    <row r="74" spans="1:3" ht="15">
      <c r="A74" s="248">
        <f>IF('gr.-quali'!AL28=1,'gr.-quali'!AB28,IF('gr.-quali'!AL29=1,'gr.-quali'!AB29,IF('gr.-quali'!AL30=1,'gr.-quali'!AB30,"")))</f>
      </c>
      <c r="B74" s="208"/>
      <c r="C74" s="252"/>
    </row>
    <row r="75" spans="1:3" ht="15">
      <c r="A75" s="248">
        <f>IF('gr.-quali'!AL38=1,'gr.-quali'!AB38,IF('gr.-quali'!AL39=1,'gr.-quali'!AB39,IF('gr.-quali'!AL40=1,'gr.-quali'!AB40,"")))</f>
      </c>
      <c r="B75" s="208"/>
      <c r="C75" s="252"/>
    </row>
    <row r="76" spans="1:3" ht="15">
      <c r="A76" s="248">
        <f>IF('gr.-quali'!AL43=1,'gr.-quali'!AB43,IF('gr.-quali'!AL44=1,'gr.-quali'!AB44,IF('gr.-quali'!AL45=1,'gr.-quali'!AB45,"")))</f>
      </c>
      <c r="B76" s="208"/>
      <c r="C76" s="252"/>
    </row>
  </sheetData>
  <conditionalFormatting sqref="C68 C72 C60 C22 A64:A73 C15:C16 C25:C26 C41:C42 C53 A54:A61 A28:A29 C18:C19 C45 A11:B11 A31:A50 A15:A25 A13 A2:A7">
    <cfRule type="expression" priority="1" dxfId="0" stopIfTrue="1">
      <formula>OR($D2="ja",$D2="NZ")</formula>
    </cfRule>
  </conditionalFormatting>
  <conditionalFormatting sqref="A51">
    <cfRule type="expression" priority="2" dxfId="0" stopIfTrue="1">
      <formula>OR($E51="ja",$E51="NZ")</formula>
    </cfRule>
  </conditionalFormatting>
  <conditionalFormatting sqref="A53">
    <cfRule type="expression" priority="3" dxfId="0" stopIfTrue="1">
      <formula>OR($C53="ja",$C53="NZ")</formula>
    </cfRule>
  </conditionalFormatting>
  <conditionalFormatting sqref="C14 C11">
    <cfRule type="expression" priority="4" dxfId="0" stopIfTrue="1">
      <formula>OR($D15="ja",$D15="NZ")</formula>
    </cfRule>
  </conditionalFormatting>
  <dataValidations count="1">
    <dataValidation operator="greaterThan" allowBlank="1" showInputMessage="1" showErrorMessage="1" sqref="C49 C59:C63 B66 C39 C29:C31 A39 C17 A38:C38 C14:C15 A47:A76 A13:A15 C3:C4 C9 A26:A30 A32:A34 A17:A18 C42:C43 C66:C76 A42:A44 A20:A22 A24 C24 A3:A5 A7:A8 A11"/>
  </dataValidations>
  <printOptions/>
  <pageMargins left="0.75" right="0.75" top="1.29" bottom="1" header="0.4921259845" footer="0.4921259845"/>
  <pageSetup fitToHeight="1" fitToWidth="1" horizontalDpi="300" verticalDpi="300" orientation="portrait" paperSize="9" scale="86" r:id="rId1"/>
  <headerFooter alignWithMargins="0">
    <oddHeader>&amp;C&amp;"Arial,Fett"&amp;36Breakliste</oddHeader>
    <oddFooter>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L1620"/>
  <sheetViews>
    <sheetView zoomScale="70" zoomScaleNormal="70" workbookViewId="0" topLeftCell="A1">
      <selection activeCell="C4" sqref="C4"/>
    </sheetView>
  </sheetViews>
  <sheetFormatPr defaultColWidth="9.140625" defaultRowHeight="12.75"/>
  <cols>
    <col min="1" max="1" width="8.28125" style="4" bestFit="1" customWidth="1"/>
    <col min="2" max="2" width="35.57421875" style="3" customWidth="1"/>
    <col min="3" max="3" width="12.8515625" style="16" customWidth="1"/>
    <col min="4" max="4" width="26.421875" style="241" bestFit="1" customWidth="1"/>
    <col min="5" max="5" width="11.57421875" style="133" customWidth="1"/>
    <col min="6" max="6" width="14.8515625" style="16" customWidth="1"/>
    <col min="7" max="10" width="11.421875" style="16" customWidth="1"/>
    <col min="11" max="11" width="5.28125" style="16" customWidth="1"/>
    <col min="12" max="12" width="5.57421875" style="16" customWidth="1"/>
    <col min="13" max="16384" width="11.421875" style="14" customWidth="1"/>
  </cols>
  <sheetData>
    <row r="1" spans="1:9" s="7" customFormat="1" ht="15">
      <c r="A1" s="2"/>
      <c r="B1" s="3"/>
      <c r="C1" s="4"/>
      <c r="D1" s="13"/>
      <c r="E1" s="146"/>
      <c r="F1" s="146"/>
      <c r="G1" s="146"/>
      <c r="H1" s="146"/>
      <c r="I1" s="146"/>
    </row>
    <row r="2" spans="1:9" s="7" customFormat="1" ht="15">
      <c r="A2" s="8"/>
      <c r="B2" s="3"/>
      <c r="C2" s="4"/>
      <c r="D2" s="13"/>
      <c r="E2" s="146"/>
      <c r="F2" s="146"/>
      <c r="G2" s="146"/>
      <c r="H2" s="146"/>
      <c r="I2" s="146"/>
    </row>
    <row r="3" spans="1:9" s="7" customFormat="1" ht="12.75">
      <c r="A3" s="11" t="s">
        <v>0</v>
      </c>
      <c r="B3" s="10" t="s">
        <v>1</v>
      </c>
      <c r="C3" s="9" t="s">
        <v>2</v>
      </c>
      <c r="D3" s="146"/>
      <c r="E3" s="146" t="s">
        <v>473</v>
      </c>
      <c r="F3" s="146"/>
      <c r="G3" s="146"/>
      <c r="H3" s="146"/>
      <c r="I3" s="146"/>
    </row>
    <row r="4" spans="1:9" s="7" customFormat="1" ht="18">
      <c r="A4" s="12">
        <v>1</v>
      </c>
      <c r="B4" s="199" t="s">
        <v>342</v>
      </c>
      <c r="C4" s="207" t="s">
        <v>639</v>
      </c>
      <c r="D4" s="146"/>
      <c r="E4" s="146" t="s">
        <v>592</v>
      </c>
      <c r="F4" s="146" t="s">
        <v>607</v>
      </c>
      <c r="G4" s="146" t="s">
        <v>582</v>
      </c>
      <c r="H4" s="1"/>
      <c r="I4" s="146"/>
    </row>
    <row r="5" spans="1:9" s="7" customFormat="1" ht="18">
      <c r="A5" s="12">
        <v>2</v>
      </c>
      <c r="B5" s="199" t="s">
        <v>343</v>
      </c>
      <c r="C5" s="207" t="s">
        <v>639</v>
      </c>
      <c r="D5" s="13"/>
      <c r="E5" s="146" t="s">
        <v>574</v>
      </c>
      <c r="F5" s="146" t="s">
        <v>573</v>
      </c>
      <c r="G5" s="146" t="s">
        <v>569</v>
      </c>
      <c r="H5" s="1"/>
      <c r="I5" s="146"/>
    </row>
    <row r="6" spans="1:9" s="7" customFormat="1" ht="18">
      <c r="A6" s="12">
        <v>3</v>
      </c>
      <c r="B6" s="199" t="s">
        <v>344</v>
      </c>
      <c r="C6" s="207" t="s">
        <v>652</v>
      </c>
      <c r="D6" s="13"/>
      <c r="E6" s="146" t="s">
        <v>574</v>
      </c>
      <c r="F6" s="146" t="s">
        <v>573</v>
      </c>
      <c r="G6" s="146" t="s">
        <v>569</v>
      </c>
      <c r="H6" s="1"/>
      <c r="I6" s="146"/>
    </row>
    <row r="7" spans="1:9" s="7" customFormat="1" ht="18">
      <c r="A7" s="12">
        <v>4</v>
      </c>
      <c r="B7" s="199" t="s">
        <v>345</v>
      </c>
      <c r="C7" s="207" t="s">
        <v>640</v>
      </c>
      <c r="D7" s="13"/>
      <c r="E7" s="146" t="s">
        <v>592</v>
      </c>
      <c r="F7" s="146" t="s">
        <v>607</v>
      </c>
      <c r="G7" s="146" t="s">
        <v>582</v>
      </c>
      <c r="H7" s="1"/>
      <c r="I7" s="146"/>
    </row>
    <row r="8" spans="1:9" s="7" customFormat="1" ht="18">
      <c r="A8" s="12">
        <v>5</v>
      </c>
      <c r="B8" s="199" t="s">
        <v>346</v>
      </c>
      <c r="C8" s="207" t="s">
        <v>656</v>
      </c>
      <c r="D8" s="13"/>
      <c r="E8" s="146" t="s">
        <v>574</v>
      </c>
      <c r="F8" s="146" t="s">
        <v>573</v>
      </c>
      <c r="G8" s="146" t="s">
        <v>569</v>
      </c>
      <c r="H8" s="1"/>
      <c r="I8" s="146"/>
    </row>
    <row r="9" spans="1:9" s="7" customFormat="1" ht="18">
      <c r="A9" s="12">
        <v>6</v>
      </c>
      <c r="B9" s="199" t="s">
        <v>347</v>
      </c>
      <c r="C9" s="207" t="s">
        <v>639</v>
      </c>
      <c r="D9" s="13"/>
      <c r="E9" s="146" t="s">
        <v>592</v>
      </c>
      <c r="F9" s="146" t="s">
        <v>607</v>
      </c>
      <c r="G9" s="146" t="s">
        <v>582</v>
      </c>
      <c r="H9" s="1"/>
      <c r="I9" s="146"/>
    </row>
    <row r="10" spans="1:11" s="7" customFormat="1" ht="18">
      <c r="A10" s="12">
        <v>7</v>
      </c>
      <c r="B10" s="199" t="s">
        <v>367</v>
      </c>
      <c r="C10" s="207" t="s">
        <v>639</v>
      </c>
      <c r="D10" s="13"/>
      <c r="E10" s="146" t="s">
        <v>574</v>
      </c>
      <c r="F10" s="146" t="s">
        <v>573</v>
      </c>
      <c r="G10" s="146" t="s">
        <v>569</v>
      </c>
      <c r="H10" s="1"/>
      <c r="I10" s="146"/>
      <c r="J10" s="146"/>
      <c r="K10" s="146"/>
    </row>
    <row r="11" spans="1:9" s="7" customFormat="1" ht="18">
      <c r="A11" s="12">
        <v>8</v>
      </c>
      <c r="B11" s="199" t="s">
        <v>682</v>
      </c>
      <c r="C11" s="207" t="s">
        <v>610</v>
      </c>
      <c r="D11" s="13"/>
      <c r="E11" s="146" t="s">
        <v>602</v>
      </c>
      <c r="F11" s="146" t="s">
        <v>587</v>
      </c>
      <c r="G11" s="146" t="s">
        <v>589</v>
      </c>
      <c r="H11" s="1"/>
      <c r="I11" s="146"/>
    </row>
    <row r="12" spans="1:9" s="7" customFormat="1" ht="18">
      <c r="A12" s="12">
        <v>9</v>
      </c>
      <c r="B12" s="199" t="s">
        <v>348</v>
      </c>
      <c r="C12" s="207" t="s">
        <v>639</v>
      </c>
      <c r="D12" s="13"/>
      <c r="E12" s="146" t="s">
        <v>574</v>
      </c>
      <c r="F12" s="146" t="s">
        <v>573</v>
      </c>
      <c r="G12" s="146" t="s">
        <v>569</v>
      </c>
      <c r="H12" s="1"/>
      <c r="I12" s="146"/>
    </row>
    <row r="13" spans="1:9" s="7" customFormat="1" ht="18">
      <c r="A13" s="12">
        <v>10</v>
      </c>
      <c r="B13" s="199" t="s">
        <v>349</v>
      </c>
      <c r="C13" s="207" t="s">
        <v>610</v>
      </c>
      <c r="D13" s="13"/>
      <c r="E13" s="146" t="s">
        <v>602</v>
      </c>
      <c r="F13" s="146" t="s">
        <v>587</v>
      </c>
      <c r="G13" s="146" t="s">
        <v>589</v>
      </c>
      <c r="H13" s="1"/>
      <c r="I13" s="146"/>
    </row>
    <row r="14" spans="1:9" s="7" customFormat="1" ht="18">
      <c r="A14" s="12">
        <v>11</v>
      </c>
      <c r="B14" s="199" t="s">
        <v>350</v>
      </c>
      <c r="C14" s="207" t="s">
        <v>657</v>
      </c>
      <c r="D14" s="13"/>
      <c r="E14" s="146" t="s">
        <v>593</v>
      </c>
      <c r="F14" s="146" t="s">
        <v>576</v>
      </c>
      <c r="G14" s="146" t="s">
        <v>578</v>
      </c>
      <c r="H14" s="1"/>
      <c r="I14" s="146"/>
    </row>
    <row r="15" spans="1:9" s="7" customFormat="1" ht="18">
      <c r="A15" s="12">
        <v>12</v>
      </c>
      <c r="B15" s="199" t="s">
        <v>351</v>
      </c>
      <c r="C15" s="207" t="s">
        <v>639</v>
      </c>
      <c r="D15" s="13"/>
      <c r="E15" s="146" t="s">
        <v>592</v>
      </c>
      <c r="F15" s="146" t="s">
        <v>607</v>
      </c>
      <c r="G15" s="146" t="s">
        <v>582</v>
      </c>
      <c r="H15" s="1"/>
      <c r="I15" s="146"/>
    </row>
    <row r="16" spans="1:9" s="7" customFormat="1" ht="18">
      <c r="A16" s="12">
        <v>13</v>
      </c>
      <c r="B16" s="199" t="s">
        <v>352</v>
      </c>
      <c r="C16" s="207" t="s">
        <v>639</v>
      </c>
      <c r="D16" s="13"/>
      <c r="E16" s="146" t="s">
        <v>592</v>
      </c>
      <c r="F16" s="146" t="s">
        <v>607</v>
      </c>
      <c r="G16" s="146" t="s">
        <v>582</v>
      </c>
      <c r="H16" s="1"/>
      <c r="I16" s="146"/>
    </row>
    <row r="17" spans="1:9" s="7" customFormat="1" ht="18">
      <c r="A17" s="12">
        <v>14</v>
      </c>
      <c r="B17" s="231" t="s">
        <v>692</v>
      </c>
      <c r="C17" s="206" t="s">
        <v>610</v>
      </c>
      <c r="D17" s="13"/>
      <c r="E17" s="146" t="s">
        <v>602</v>
      </c>
      <c r="F17" s="146" t="s">
        <v>587</v>
      </c>
      <c r="G17" s="146" t="s">
        <v>589</v>
      </c>
      <c r="H17" s="1"/>
      <c r="I17" s="146"/>
    </row>
    <row r="18" spans="1:9" s="7" customFormat="1" ht="18">
      <c r="A18" s="12">
        <v>15</v>
      </c>
      <c r="B18" s="199" t="s">
        <v>353</v>
      </c>
      <c r="C18" s="207" t="s">
        <v>639</v>
      </c>
      <c r="D18" s="13"/>
      <c r="E18" s="146" t="s">
        <v>591</v>
      </c>
      <c r="F18" s="146" t="s">
        <v>581</v>
      </c>
      <c r="G18" s="146" t="s">
        <v>601</v>
      </c>
      <c r="H18" s="1"/>
      <c r="I18" s="146"/>
    </row>
    <row r="19" spans="1:9" s="7" customFormat="1" ht="18">
      <c r="A19" s="12">
        <v>16</v>
      </c>
      <c r="B19" s="199" t="s">
        <v>354</v>
      </c>
      <c r="C19" s="207" t="s">
        <v>639</v>
      </c>
      <c r="D19" s="13"/>
      <c r="E19" s="146" t="s">
        <v>602</v>
      </c>
      <c r="F19" s="146" t="s">
        <v>587</v>
      </c>
      <c r="G19" s="146" t="s">
        <v>589</v>
      </c>
      <c r="H19" s="1"/>
      <c r="I19" s="146"/>
    </row>
    <row r="20" spans="1:9" s="7" customFormat="1" ht="18">
      <c r="A20" s="12">
        <v>17</v>
      </c>
      <c r="B20" s="199" t="s">
        <v>355</v>
      </c>
      <c r="C20" s="207" t="s">
        <v>639</v>
      </c>
      <c r="D20" s="13"/>
      <c r="E20" s="146" t="s">
        <v>591</v>
      </c>
      <c r="F20" s="146" t="s">
        <v>581</v>
      </c>
      <c r="G20" s="146" t="s">
        <v>601</v>
      </c>
      <c r="H20" s="1"/>
      <c r="I20" s="146"/>
    </row>
    <row r="21" spans="1:9" s="7" customFormat="1" ht="18">
      <c r="A21" s="12">
        <v>18</v>
      </c>
      <c r="B21" s="199" t="s">
        <v>356</v>
      </c>
      <c r="C21" s="207" t="s">
        <v>639</v>
      </c>
      <c r="D21" s="13"/>
      <c r="E21" s="146" t="s">
        <v>602</v>
      </c>
      <c r="F21" s="146" t="s">
        <v>587</v>
      </c>
      <c r="G21" s="146" t="s">
        <v>589</v>
      </c>
      <c r="H21" s="1"/>
      <c r="I21" s="146"/>
    </row>
    <row r="22" spans="1:9" s="7" customFormat="1" ht="18">
      <c r="A22" s="12">
        <v>19</v>
      </c>
      <c r="B22" s="199" t="s">
        <v>357</v>
      </c>
      <c r="C22" s="207" t="s">
        <v>639</v>
      </c>
      <c r="D22" s="13"/>
      <c r="E22" s="146" t="s">
        <v>604</v>
      </c>
      <c r="F22" s="146" t="s">
        <v>595</v>
      </c>
      <c r="G22" s="146" t="s">
        <v>685</v>
      </c>
      <c r="H22" s="146"/>
      <c r="I22" s="146"/>
    </row>
    <row r="23" spans="1:8" s="7" customFormat="1" ht="18">
      <c r="A23" s="12">
        <v>20</v>
      </c>
      <c r="B23" s="199" t="s">
        <v>747</v>
      </c>
      <c r="C23" s="207" t="s">
        <v>657</v>
      </c>
      <c r="D23" s="13"/>
      <c r="E23" s="146" t="s">
        <v>591</v>
      </c>
      <c r="F23" s="146" t="s">
        <v>581</v>
      </c>
      <c r="G23" s="146" t="s">
        <v>601</v>
      </c>
      <c r="H23" s="1"/>
    </row>
    <row r="24" spans="1:9" s="7" customFormat="1" ht="18">
      <c r="A24" s="12">
        <v>21</v>
      </c>
      <c r="B24" s="199" t="s">
        <v>358</v>
      </c>
      <c r="C24" s="207" t="s">
        <v>652</v>
      </c>
      <c r="D24" s="146"/>
      <c r="E24" s="146" t="s">
        <v>593</v>
      </c>
      <c r="F24" s="146" t="s">
        <v>576</v>
      </c>
      <c r="G24" s="146" t="s">
        <v>706</v>
      </c>
      <c r="H24" s="1"/>
      <c r="I24" s="146"/>
    </row>
    <row r="25" spans="1:9" s="7" customFormat="1" ht="18">
      <c r="A25" s="12">
        <v>22</v>
      </c>
      <c r="B25" s="199" t="s">
        <v>359</v>
      </c>
      <c r="C25" s="207" t="s">
        <v>639</v>
      </c>
      <c r="D25" s="146"/>
      <c r="E25" s="146" t="s">
        <v>591</v>
      </c>
      <c r="F25" s="146" t="s">
        <v>581</v>
      </c>
      <c r="G25" s="146" t="s">
        <v>601</v>
      </c>
      <c r="H25" s="1"/>
      <c r="I25" s="1"/>
    </row>
    <row r="26" spans="1:9" s="7" customFormat="1" ht="18">
      <c r="A26" s="12">
        <v>23</v>
      </c>
      <c r="B26" s="199" t="s">
        <v>360</v>
      </c>
      <c r="C26" s="207" t="s">
        <v>639</v>
      </c>
      <c r="D26" s="146"/>
      <c r="E26" s="146" t="s">
        <v>604</v>
      </c>
      <c r="F26" s="146" t="s">
        <v>595</v>
      </c>
      <c r="G26" s="146" t="s">
        <v>685</v>
      </c>
      <c r="H26" s="1"/>
      <c r="I26" s="1"/>
    </row>
    <row r="27" spans="1:9" s="7" customFormat="1" ht="18">
      <c r="A27" s="12">
        <v>24</v>
      </c>
      <c r="B27" s="199" t="s">
        <v>361</v>
      </c>
      <c r="C27" s="207" t="s">
        <v>652</v>
      </c>
      <c r="D27" s="146"/>
      <c r="E27" s="146" t="s">
        <v>593</v>
      </c>
      <c r="F27" s="146" t="s">
        <v>576</v>
      </c>
      <c r="G27" s="146" t="s">
        <v>578</v>
      </c>
      <c r="H27" s="1"/>
      <c r="I27" s="1"/>
    </row>
    <row r="28" spans="1:9" s="7" customFormat="1" ht="18">
      <c r="A28" s="12">
        <v>25</v>
      </c>
      <c r="B28" s="199" t="s">
        <v>724</v>
      </c>
      <c r="C28" s="207" t="s">
        <v>639</v>
      </c>
      <c r="D28" s="146"/>
      <c r="E28" s="146" t="s">
        <v>574</v>
      </c>
      <c r="F28" s="146" t="s">
        <v>573</v>
      </c>
      <c r="G28" s="146" t="s">
        <v>569</v>
      </c>
      <c r="H28" s="1"/>
      <c r="I28" s="1"/>
    </row>
    <row r="29" spans="1:9" s="7" customFormat="1" ht="18">
      <c r="A29" s="12">
        <v>26</v>
      </c>
      <c r="B29" s="199" t="s">
        <v>362</v>
      </c>
      <c r="C29" s="207" t="s">
        <v>639</v>
      </c>
      <c r="D29" s="146"/>
      <c r="E29" s="146" t="s">
        <v>591</v>
      </c>
      <c r="F29" s="146" t="s">
        <v>581</v>
      </c>
      <c r="G29" s="146" t="s">
        <v>601</v>
      </c>
      <c r="H29" s="1"/>
      <c r="I29" s="1"/>
    </row>
    <row r="30" spans="1:9" s="7" customFormat="1" ht="18">
      <c r="A30" s="12">
        <v>27</v>
      </c>
      <c r="B30" s="199" t="s">
        <v>363</v>
      </c>
      <c r="C30" s="207" t="s">
        <v>639</v>
      </c>
      <c r="D30" s="146"/>
      <c r="E30" s="146" t="s">
        <v>604</v>
      </c>
      <c r="F30" s="146" t="s">
        <v>595</v>
      </c>
      <c r="G30" s="146" t="s">
        <v>685</v>
      </c>
      <c r="H30" s="1"/>
      <c r="I30" s="1"/>
    </row>
    <row r="31" spans="1:9" s="7" customFormat="1" ht="18">
      <c r="A31" s="12">
        <v>28</v>
      </c>
      <c r="B31" s="199" t="s">
        <v>364</v>
      </c>
      <c r="C31" s="207" t="s">
        <v>639</v>
      </c>
      <c r="D31" s="146"/>
      <c r="E31" s="146" t="s">
        <v>604</v>
      </c>
      <c r="F31" s="146" t="s">
        <v>595</v>
      </c>
      <c r="G31" s="146" t="s">
        <v>707</v>
      </c>
      <c r="H31" s="146"/>
      <c r="I31" s="146"/>
    </row>
    <row r="32" spans="1:9" s="7" customFormat="1" ht="18">
      <c r="A32" s="12">
        <v>29</v>
      </c>
      <c r="B32" s="199" t="s">
        <v>365</v>
      </c>
      <c r="C32" s="207" t="s">
        <v>639</v>
      </c>
      <c r="D32" s="146"/>
      <c r="E32" s="146" t="s">
        <v>591</v>
      </c>
      <c r="F32" s="146" t="s">
        <v>581</v>
      </c>
      <c r="G32" s="146" t="s">
        <v>601</v>
      </c>
      <c r="H32" s="1"/>
      <c r="I32" s="146"/>
    </row>
    <row r="33" spans="1:9" s="7" customFormat="1" ht="18">
      <c r="A33" s="12">
        <v>30</v>
      </c>
      <c r="B33" s="199" t="s">
        <v>366</v>
      </c>
      <c r="C33" s="207" t="s">
        <v>652</v>
      </c>
      <c r="D33" s="146"/>
      <c r="E33" s="146" t="s">
        <v>603</v>
      </c>
      <c r="F33" s="146" t="s">
        <v>598</v>
      </c>
      <c r="G33" s="146" t="s">
        <v>588</v>
      </c>
      <c r="H33" s="1" t="s">
        <v>685</v>
      </c>
      <c r="I33" s="146"/>
    </row>
    <row r="34" spans="1:11" s="7" customFormat="1" ht="18">
      <c r="A34" s="12">
        <v>31</v>
      </c>
      <c r="B34" s="199" t="s">
        <v>666</v>
      </c>
      <c r="C34" s="207" t="s">
        <v>646</v>
      </c>
      <c r="D34" s="146"/>
      <c r="E34" s="146" t="s">
        <v>602</v>
      </c>
      <c r="F34" s="146" t="s">
        <v>587</v>
      </c>
      <c r="G34" s="146" t="s">
        <v>589</v>
      </c>
      <c r="H34" s="146" t="s">
        <v>707</v>
      </c>
      <c r="I34" s="146"/>
      <c r="J34" s="146"/>
      <c r="K34" s="146"/>
    </row>
    <row r="35" spans="1:9" s="7" customFormat="1" ht="18">
      <c r="A35" s="12">
        <v>32</v>
      </c>
      <c r="B35" s="199" t="s">
        <v>368</v>
      </c>
      <c r="C35" s="207" t="s">
        <v>638</v>
      </c>
      <c r="D35" s="146"/>
      <c r="E35" s="146" t="s">
        <v>592</v>
      </c>
      <c r="F35" s="146" t="s">
        <v>607</v>
      </c>
      <c r="G35" s="146" t="s">
        <v>582</v>
      </c>
      <c r="H35" s="146"/>
      <c r="I35" s="146"/>
    </row>
    <row r="36" spans="1:9" s="7" customFormat="1" ht="18">
      <c r="A36" s="12">
        <v>33</v>
      </c>
      <c r="B36" s="199" t="s">
        <v>620</v>
      </c>
      <c r="C36" s="206" t="s">
        <v>639</v>
      </c>
      <c r="D36" s="146"/>
      <c r="E36" s="146" t="s">
        <v>593</v>
      </c>
      <c r="F36" s="146" t="s">
        <v>576</v>
      </c>
      <c r="G36" s="146" t="s">
        <v>578</v>
      </c>
      <c r="H36" s="1"/>
      <c r="I36" s="146"/>
    </row>
    <row r="37" spans="1:9" s="7" customFormat="1" ht="18">
      <c r="A37" s="12">
        <v>34</v>
      </c>
      <c r="B37" s="199" t="s">
        <v>369</v>
      </c>
      <c r="C37" s="207" t="s">
        <v>639</v>
      </c>
      <c r="D37" s="1"/>
      <c r="E37" s="146" t="s">
        <v>593</v>
      </c>
      <c r="F37" s="146" t="s">
        <v>576</v>
      </c>
      <c r="G37" s="146" t="s">
        <v>578</v>
      </c>
      <c r="H37" s="1"/>
      <c r="I37" s="1"/>
    </row>
    <row r="38" spans="1:9" s="7" customFormat="1" ht="18">
      <c r="A38" s="12">
        <v>35</v>
      </c>
      <c r="B38" s="199" t="s">
        <v>370</v>
      </c>
      <c r="C38" s="206" t="s">
        <v>643</v>
      </c>
      <c r="D38" s="1"/>
      <c r="E38" s="146" t="s">
        <v>603</v>
      </c>
      <c r="F38" s="146" t="s">
        <v>598</v>
      </c>
      <c r="G38" s="146" t="s">
        <v>588</v>
      </c>
      <c r="H38" s="1"/>
      <c r="I38" s="1"/>
    </row>
    <row r="39" spans="1:9" s="7" customFormat="1" ht="18">
      <c r="A39" s="12">
        <v>36</v>
      </c>
      <c r="B39" s="199" t="s">
        <v>611</v>
      </c>
      <c r="C39" s="207" t="s">
        <v>639</v>
      </c>
      <c r="D39" s="1"/>
      <c r="E39" s="146" t="s">
        <v>608</v>
      </c>
      <c r="F39" s="146" t="s">
        <v>604</v>
      </c>
      <c r="G39" s="146" t="s">
        <v>595</v>
      </c>
      <c r="H39" s="1"/>
      <c r="I39" s="1"/>
    </row>
    <row r="40" spans="1:9" s="7" customFormat="1" ht="18">
      <c r="A40" s="12">
        <v>37</v>
      </c>
      <c r="B40" s="199" t="s">
        <v>701</v>
      </c>
      <c r="C40" s="207" t="s">
        <v>609</v>
      </c>
      <c r="D40" s="1"/>
      <c r="E40" s="146" t="s">
        <v>603</v>
      </c>
      <c r="F40" s="146" t="s">
        <v>598</v>
      </c>
      <c r="G40" s="146" t="s">
        <v>588</v>
      </c>
      <c r="H40" s="1"/>
      <c r="I40" s="1"/>
    </row>
    <row r="41" spans="1:9" s="7" customFormat="1" ht="18">
      <c r="A41" s="12">
        <v>38</v>
      </c>
      <c r="B41" s="199" t="s">
        <v>373</v>
      </c>
      <c r="C41" s="207" t="s">
        <v>646</v>
      </c>
      <c r="D41" s="1"/>
      <c r="E41" s="146" t="s">
        <v>597</v>
      </c>
      <c r="F41" s="146" t="s">
        <v>604</v>
      </c>
      <c r="G41" s="146" t="s">
        <v>595</v>
      </c>
      <c r="H41" s="1"/>
      <c r="I41" s="1"/>
    </row>
    <row r="42" spans="1:9" s="7" customFormat="1" ht="18">
      <c r="A42" s="12">
        <v>39</v>
      </c>
      <c r="B42" s="199" t="s">
        <v>372</v>
      </c>
      <c r="C42" s="207" t="s">
        <v>653</v>
      </c>
      <c r="D42" s="1"/>
      <c r="E42" s="146" t="s">
        <v>603</v>
      </c>
      <c r="F42" s="146" t="s">
        <v>598</v>
      </c>
      <c r="G42" s="146" t="s">
        <v>588</v>
      </c>
      <c r="H42" s="1"/>
      <c r="I42" s="1"/>
    </row>
    <row r="43" spans="1:9" s="7" customFormat="1" ht="18">
      <c r="A43" s="12">
        <v>40</v>
      </c>
      <c r="B43" s="199" t="s">
        <v>615</v>
      </c>
      <c r="C43" s="207" t="s">
        <v>646</v>
      </c>
      <c r="D43" s="1"/>
      <c r="E43" s="146" t="s">
        <v>593</v>
      </c>
      <c r="F43" s="146" t="s">
        <v>578</v>
      </c>
      <c r="G43" s="146" t="s">
        <v>707</v>
      </c>
      <c r="H43" s="1"/>
      <c r="I43" s="1"/>
    </row>
    <row r="44" spans="1:9" s="7" customFormat="1" ht="18">
      <c r="A44" s="12">
        <v>41</v>
      </c>
      <c r="B44" s="200" t="s">
        <v>621</v>
      </c>
      <c r="C44" s="207" t="s">
        <v>639</v>
      </c>
      <c r="D44" s="1"/>
      <c r="E44" s="146" t="s">
        <v>600</v>
      </c>
      <c r="F44" s="146" t="s">
        <v>588</v>
      </c>
      <c r="G44" s="146" t="s">
        <v>593</v>
      </c>
      <c r="H44" s="1"/>
      <c r="I44" s="145"/>
    </row>
    <row r="45" spans="1:9" s="7" customFormat="1" ht="18">
      <c r="A45" s="12">
        <v>42</v>
      </c>
      <c r="B45" s="200" t="s">
        <v>629</v>
      </c>
      <c r="C45" s="207" t="s">
        <v>656</v>
      </c>
      <c r="D45" s="1"/>
      <c r="E45" s="146" t="s">
        <v>603</v>
      </c>
      <c r="F45" s="146" t="s">
        <v>598</v>
      </c>
      <c r="G45" s="146" t="s">
        <v>597</v>
      </c>
      <c r="H45" s="1"/>
      <c r="I45" s="1"/>
    </row>
    <row r="46" spans="1:9" s="7" customFormat="1" ht="18">
      <c r="A46" s="12">
        <v>43</v>
      </c>
      <c r="B46" s="200" t="s">
        <v>630</v>
      </c>
      <c r="C46" s="207" t="s">
        <v>646</v>
      </c>
      <c r="D46" s="1"/>
      <c r="E46" s="146" t="s">
        <v>603</v>
      </c>
      <c r="F46" s="146" t="s">
        <v>588</v>
      </c>
      <c r="G46" s="146" t="s">
        <v>597</v>
      </c>
      <c r="H46" s="1"/>
      <c r="I46" s="1"/>
    </row>
    <row r="47" spans="1:9" s="7" customFormat="1" ht="18">
      <c r="A47" s="12">
        <v>44</v>
      </c>
      <c r="B47" s="200" t="s">
        <v>635</v>
      </c>
      <c r="C47" s="207" t="s">
        <v>655</v>
      </c>
      <c r="D47" s="1"/>
      <c r="E47" s="146" t="s">
        <v>598</v>
      </c>
      <c r="F47" s="146" t="s">
        <v>588</v>
      </c>
      <c r="G47" s="205" t="s">
        <v>572</v>
      </c>
      <c r="H47" s="1"/>
      <c r="I47" s="146"/>
    </row>
    <row r="48" spans="1:9" s="7" customFormat="1" ht="18">
      <c r="A48" s="12">
        <v>45</v>
      </c>
      <c r="B48" s="200" t="s">
        <v>375</v>
      </c>
      <c r="C48" s="207" t="s">
        <v>655</v>
      </c>
      <c r="D48" s="146"/>
      <c r="E48" s="146" t="s">
        <v>600</v>
      </c>
      <c r="F48" s="146" t="s">
        <v>604</v>
      </c>
      <c r="G48" s="205" t="s">
        <v>580</v>
      </c>
      <c r="H48" s="1"/>
      <c r="I48" s="146"/>
    </row>
    <row r="49" spans="1:9" s="7" customFormat="1" ht="18">
      <c r="A49" s="12">
        <v>46</v>
      </c>
      <c r="B49" s="200" t="s">
        <v>622</v>
      </c>
      <c r="C49" s="207" t="s">
        <v>641</v>
      </c>
      <c r="D49" s="1"/>
      <c r="E49" s="146" t="s">
        <v>603</v>
      </c>
      <c r="F49" s="205" t="s">
        <v>596</v>
      </c>
      <c r="G49" s="205" t="s">
        <v>585</v>
      </c>
      <c r="H49" s="1"/>
      <c r="I49" s="146"/>
    </row>
    <row r="50" spans="1:9" s="7" customFormat="1" ht="18">
      <c r="A50" s="12">
        <v>47</v>
      </c>
      <c r="B50" s="200" t="s">
        <v>396</v>
      </c>
      <c r="C50" s="209" t="s">
        <v>642</v>
      </c>
      <c r="D50" s="1"/>
      <c r="E50" s="205" t="s">
        <v>583</v>
      </c>
      <c r="F50" s="205" t="s">
        <v>596</v>
      </c>
      <c r="G50" s="146" t="s">
        <v>576</v>
      </c>
      <c r="H50" s="1"/>
      <c r="I50" s="146"/>
    </row>
    <row r="51" spans="1:9" s="7" customFormat="1" ht="18">
      <c r="A51" s="12">
        <v>48</v>
      </c>
      <c r="B51" s="200" t="s">
        <v>697</v>
      </c>
      <c r="C51" s="207" t="s">
        <v>660</v>
      </c>
      <c r="D51" s="1"/>
      <c r="E51" s="146" t="s">
        <v>600</v>
      </c>
      <c r="F51" s="146" t="s">
        <v>576</v>
      </c>
      <c r="G51" s="205" t="s">
        <v>580</v>
      </c>
      <c r="H51" s="1"/>
      <c r="I51" s="146"/>
    </row>
    <row r="52" spans="1:9" s="7" customFormat="1" ht="18">
      <c r="A52" s="12">
        <v>49</v>
      </c>
      <c r="B52" s="200" t="s">
        <v>627</v>
      </c>
      <c r="C52" s="207" t="s">
        <v>639</v>
      </c>
      <c r="D52" s="1"/>
      <c r="E52" s="146" t="s">
        <v>600</v>
      </c>
      <c r="F52" s="146" t="s">
        <v>582</v>
      </c>
      <c r="G52" s="146" t="s">
        <v>685</v>
      </c>
      <c r="H52" s="146"/>
      <c r="I52" s="16"/>
    </row>
    <row r="53" spans="1:12" ht="18">
      <c r="A53" s="12">
        <v>50</v>
      </c>
      <c r="B53" s="200" t="s">
        <v>664</v>
      </c>
      <c r="C53" s="207" t="s">
        <v>609</v>
      </c>
      <c r="D53" s="1"/>
      <c r="E53" s="146" t="s">
        <v>600</v>
      </c>
      <c r="F53" s="205" t="s">
        <v>599</v>
      </c>
      <c r="G53" s="146" t="s">
        <v>587</v>
      </c>
      <c r="H53" s="205" t="s">
        <v>606</v>
      </c>
      <c r="I53" s="146"/>
      <c r="J53" s="1"/>
      <c r="K53" s="1"/>
      <c r="L53" s="14"/>
    </row>
    <row r="54" spans="1:12" ht="18">
      <c r="A54" s="12">
        <v>51</v>
      </c>
      <c r="B54" s="200" t="s">
        <v>671</v>
      </c>
      <c r="C54" s="207" t="s">
        <v>676</v>
      </c>
      <c r="D54" s="4"/>
      <c r="E54" s="146" t="s">
        <v>603</v>
      </c>
      <c r="F54" s="146" t="s">
        <v>588</v>
      </c>
      <c r="G54" s="205" t="s">
        <v>572</v>
      </c>
      <c r="H54" s="146" t="s">
        <v>707</v>
      </c>
      <c r="J54" s="14"/>
      <c r="K54" s="14"/>
      <c r="L54" s="14"/>
    </row>
    <row r="55" spans="1:12" ht="18">
      <c r="A55" s="12">
        <v>52</v>
      </c>
      <c r="B55" s="200" t="s">
        <v>400</v>
      </c>
      <c r="C55" s="207" t="s">
        <v>609</v>
      </c>
      <c r="D55" s="4"/>
      <c r="E55" s="146" t="s">
        <v>591</v>
      </c>
      <c r="F55" s="205" t="s">
        <v>571</v>
      </c>
      <c r="G55" s="205" t="s">
        <v>580</v>
      </c>
      <c r="H55" s="4"/>
      <c r="J55" s="14"/>
      <c r="K55" s="14"/>
      <c r="L55" s="14"/>
    </row>
    <row r="56" spans="1:12" ht="18">
      <c r="A56" s="12">
        <v>53</v>
      </c>
      <c r="B56" s="200" t="s">
        <v>399</v>
      </c>
      <c r="C56" s="207" t="s">
        <v>609</v>
      </c>
      <c r="D56" s="146"/>
      <c r="E56" s="146" t="s">
        <v>600</v>
      </c>
      <c r="F56" s="146" t="s">
        <v>597</v>
      </c>
      <c r="G56" s="146" t="s">
        <v>595</v>
      </c>
      <c r="H56" s="4"/>
      <c r="J56" s="14"/>
      <c r="K56" s="14"/>
      <c r="L56" s="14"/>
    </row>
    <row r="57" spans="1:12" ht="18">
      <c r="A57" s="12">
        <v>54</v>
      </c>
      <c r="B57" s="200" t="s">
        <v>374</v>
      </c>
      <c r="C57" s="207" t="s">
        <v>639</v>
      </c>
      <c r="D57" s="4"/>
      <c r="E57" s="205" t="s">
        <v>584</v>
      </c>
      <c r="F57" s="205" t="s">
        <v>571</v>
      </c>
      <c r="G57" s="146" t="s">
        <v>595</v>
      </c>
      <c r="H57" s="4"/>
      <c r="J57" s="14"/>
      <c r="K57" s="14"/>
      <c r="L57" s="14"/>
    </row>
    <row r="58" spans="1:12" ht="18">
      <c r="A58" s="12">
        <v>55</v>
      </c>
      <c r="B58" s="200" t="s">
        <v>376</v>
      </c>
      <c r="C58" s="207" t="s">
        <v>646</v>
      </c>
      <c r="D58" s="4"/>
      <c r="E58" s="146" t="s">
        <v>591</v>
      </c>
      <c r="F58" s="205" t="s">
        <v>571</v>
      </c>
      <c r="G58" s="205" t="s">
        <v>575</v>
      </c>
      <c r="H58" s="4"/>
      <c r="J58" s="14"/>
      <c r="K58" s="14"/>
      <c r="L58" s="14"/>
    </row>
    <row r="59" spans="1:12" ht="18">
      <c r="A59" s="12">
        <v>56</v>
      </c>
      <c r="B59" s="200" t="s">
        <v>404</v>
      </c>
      <c r="C59" s="207" t="s">
        <v>652</v>
      </c>
      <c r="D59" s="1"/>
      <c r="E59" s="205" t="s">
        <v>584</v>
      </c>
      <c r="F59" s="205" t="s">
        <v>594</v>
      </c>
      <c r="G59" s="146" t="s">
        <v>574</v>
      </c>
      <c r="H59" s="4"/>
      <c r="J59" s="14"/>
      <c r="K59" s="14"/>
      <c r="L59" s="14"/>
    </row>
    <row r="60" spans="1:12" ht="18">
      <c r="A60" s="12">
        <v>57</v>
      </c>
      <c r="B60" s="200" t="s">
        <v>377</v>
      </c>
      <c r="C60" s="207" t="s">
        <v>646</v>
      </c>
      <c r="D60" s="4"/>
      <c r="E60" s="146" t="s">
        <v>578</v>
      </c>
      <c r="F60" s="205" t="s">
        <v>577</v>
      </c>
      <c r="G60" s="205" t="s">
        <v>605</v>
      </c>
      <c r="H60" s="4"/>
      <c r="J60" s="14"/>
      <c r="K60" s="14"/>
      <c r="L60" s="14"/>
    </row>
    <row r="61" spans="1:12" ht="18" customHeight="1">
      <c r="A61" s="12">
        <v>58</v>
      </c>
      <c r="B61" s="200" t="s">
        <v>378</v>
      </c>
      <c r="C61" s="207" t="s">
        <v>646</v>
      </c>
      <c r="D61" s="4"/>
      <c r="E61" s="205" t="s">
        <v>599</v>
      </c>
      <c r="F61" s="146" t="s">
        <v>604</v>
      </c>
      <c r="G61" s="205" t="s">
        <v>596</v>
      </c>
      <c r="H61" s="4"/>
      <c r="J61" s="14"/>
      <c r="K61" s="14"/>
      <c r="L61" s="14"/>
    </row>
    <row r="62" spans="1:12" ht="18.75" customHeight="1">
      <c r="A62" s="12">
        <v>59</v>
      </c>
      <c r="B62" s="200" t="s">
        <v>379</v>
      </c>
      <c r="C62" s="207" t="s">
        <v>650</v>
      </c>
      <c r="D62" s="4"/>
      <c r="E62" s="146" t="s">
        <v>581</v>
      </c>
      <c r="F62" s="205" t="s">
        <v>585</v>
      </c>
      <c r="G62" s="205" t="s">
        <v>580</v>
      </c>
      <c r="H62" s="4"/>
      <c r="J62" s="14"/>
      <c r="K62" s="14"/>
      <c r="L62" s="14"/>
    </row>
    <row r="63" spans="1:12" ht="18">
      <c r="A63" s="12">
        <v>60</v>
      </c>
      <c r="B63" s="200" t="s">
        <v>380</v>
      </c>
      <c r="C63" s="207" t="s">
        <v>639</v>
      </c>
      <c r="D63" s="4"/>
      <c r="E63" s="146" t="s">
        <v>593</v>
      </c>
      <c r="F63" s="205" t="s">
        <v>585</v>
      </c>
      <c r="G63" s="205" t="s">
        <v>606</v>
      </c>
      <c r="H63" s="4"/>
      <c r="J63" s="14"/>
      <c r="K63" s="14"/>
      <c r="L63" s="14"/>
    </row>
    <row r="64" spans="1:12" ht="18">
      <c r="A64" s="12">
        <v>61</v>
      </c>
      <c r="B64" s="200" t="s">
        <v>381</v>
      </c>
      <c r="C64" s="207" t="s">
        <v>646</v>
      </c>
      <c r="D64" s="4"/>
      <c r="E64" s="146" t="s">
        <v>591</v>
      </c>
      <c r="F64" s="205" t="s">
        <v>572</v>
      </c>
      <c r="G64" s="205" t="s">
        <v>580</v>
      </c>
      <c r="H64" s="4"/>
      <c r="J64" s="14"/>
      <c r="K64" s="14"/>
      <c r="L64" s="14"/>
    </row>
    <row r="65" spans="1:12" ht="18">
      <c r="A65" s="12">
        <v>62</v>
      </c>
      <c r="B65" s="200" t="s">
        <v>405</v>
      </c>
      <c r="C65" s="207" t="s">
        <v>646</v>
      </c>
      <c r="D65" s="4"/>
      <c r="E65" s="205" t="s">
        <v>577</v>
      </c>
      <c r="F65" s="146" t="s">
        <v>595</v>
      </c>
      <c r="G65" s="205" t="s">
        <v>606</v>
      </c>
      <c r="H65" s="4"/>
      <c r="J65" s="14"/>
      <c r="K65" s="14"/>
      <c r="L65" s="14"/>
    </row>
    <row r="66" spans="1:12" ht="18">
      <c r="A66" s="12">
        <v>63</v>
      </c>
      <c r="B66" s="200" t="s">
        <v>402</v>
      </c>
      <c r="C66" s="207" t="s">
        <v>646</v>
      </c>
      <c r="D66" s="4"/>
      <c r="E66" s="205" t="s">
        <v>584</v>
      </c>
      <c r="F66" s="146" t="s">
        <v>597</v>
      </c>
      <c r="G66" s="146" t="s">
        <v>589</v>
      </c>
      <c r="H66" s="4"/>
      <c r="J66" s="14"/>
      <c r="K66" s="14"/>
      <c r="L66" s="14"/>
    </row>
    <row r="67" spans="1:12" ht="18">
      <c r="A67" s="12">
        <v>64</v>
      </c>
      <c r="B67" s="200" t="s">
        <v>382</v>
      </c>
      <c r="C67" s="207" t="s">
        <v>648</v>
      </c>
      <c r="D67" s="4"/>
      <c r="E67" s="146" t="s">
        <v>601</v>
      </c>
      <c r="F67" s="205" t="s">
        <v>570</v>
      </c>
      <c r="G67" s="205" t="s">
        <v>606</v>
      </c>
      <c r="H67" s="4"/>
      <c r="J67" s="14"/>
      <c r="K67" s="14"/>
      <c r="L67" s="14"/>
    </row>
    <row r="68" spans="1:12" ht="18">
      <c r="A68" s="12">
        <v>65</v>
      </c>
      <c r="B68" s="200" t="s">
        <v>383</v>
      </c>
      <c r="C68" s="207" t="s">
        <v>646</v>
      </c>
      <c r="D68" s="1"/>
      <c r="E68" s="205" t="s">
        <v>599</v>
      </c>
      <c r="F68" s="146" t="s">
        <v>602</v>
      </c>
      <c r="G68" s="205" t="s">
        <v>580</v>
      </c>
      <c r="H68" s="4"/>
      <c r="J68" s="14"/>
      <c r="K68" s="14"/>
      <c r="L68" s="14"/>
    </row>
    <row r="69" spans="1:12" ht="18">
      <c r="A69" s="12">
        <v>66</v>
      </c>
      <c r="B69" s="200" t="s">
        <v>384</v>
      </c>
      <c r="C69" s="207" t="s">
        <v>651</v>
      </c>
      <c r="D69" s="4"/>
      <c r="E69" s="146" t="s">
        <v>601</v>
      </c>
      <c r="F69" s="205" t="s">
        <v>596</v>
      </c>
      <c r="G69" s="205" t="s">
        <v>575</v>
      </c>
      <c r="H69" s="4"/>
      <c r="J69" s="14"/>
      <c r="K69" s="14"/>
      <c r="L69" s="14"/>
    </row>
    <row r="70" spans="1:12" ht="18">
      <c r="A70" s="12">
        <v>67</v>
      </c>
      <c r="B70" s="200" t="s">
        <v>385</v>
      </c>
      <c r="C70" s="207" t="s">
        <v>655</v>
      </c>
      <c r="D70" s="146"/>
      <c r="E70" s="146" t="s">
        <v>597</v>
      </c>
      <c r="F70" s="146" t="s">
        <v>589</v>
      </c>
      <c r="G70" s="205" t="s">
        <v>579</v>
      </c>
      <c r="H70" s="4"/>
      <c r="J70" s="14"/>
      <c r="K70" s="14"/>
      <c r="L70" s="14"/>
    </row>
    <row r="71" spans="1:12" ht="18">
      <c r="A71" s="12">
        <v>68</v>
      </c>
      <c r="B71" s="200" t="s">
        <v>386</v>
      </c>
      <c r="C71" s="207" t="s">
        <v>646</v>
      </c>
      <c r="D71" s="4"/>
      <c r="E71" s="205" t="s">
        <v>577</v>
      </c>
      <c r="F71" s="146" t="s">
        <v>582</v>
      </c>
      <c r="G71" s="205" t="s">
        <v>575</v>
      </c>
      <c r="H71" s="4"/>
      <c r="J71" s="14"/>
      <c r="K71" s="14"/>
      <c r="L71" s="14"/>
    </row>
    <row r="72" spans="1:12" ht="18">
      <c r="A72" s="12">
        <v>69</v>
      </c>
      <c r="B72" s="200" t="s">
        <v>387</v>
      </c>
      <c r="C72" s="207" t="s">
        <v>646</v>
      </c>
      <c r="D72" s="4"/>
      <c r="E72" s="205" t="s">
        <v>583</v>
      </c>
      <c r="F72" s="146" t="s">
        <v>607</v>
      </c>
      <c r="G72" s="205" t="s">
        <v>575</v>
      </c>
      <c r="H72" s="4"/>
      <c r="J72" s="14"/>
      <c r="K72" s="14"/>
      <c r="L72" s="14"/>
    </row>
    <row r="73" spans="1:12" ht="18">
      <c r="A73" s="12">
        <v>70</v>
      </c>
      <c r="B73" s="200" t="s">
        <v>388</v>
      </c>
      <c r="C73" s="207" t="s">
        <v>646</v>
      </c>
      <c r="D73" s="4"/>
      <c r="E73" s="146" t="s">
        <v>593</v>
      </c>
      <c r="F73" s="205" t="s">
        <v>572</v>
      </c>
      <c r="G73" s="205" t="s">
        <v>594</v>
      </c>
      <c r="H73" s="4"/>
      <c r="J73" s="14"/>
      <c r="K73" s="14"/>
      <c r="L73" s="14"/>
    </row>
    <row r="74" spans="1:12" ht="18">
      <c r="A74" s="12">
        <v>71</v>
      </c>
      <c r="B74" s="200" t="s">
        <v>4</v>
      </c>
      <c r="C74" s="207" t="s">
        <v>646</v>
      </c>
      <c r="D74" s="4"/>
      <c r="E74" s="205" t="s">
        <v>584</v>
      </c>
      <c r="F74" s="146" t="s">
        <v>589</v>
      </c>
      <c r="G74" s="205" t="s">
        <v>575</v>
      </c>
      <c r="H74" s="4"/>
      <c r="J74" s="14"/>
      <c r="K74" s="14"/>
      <c r="L74" s="14"/>
    </row>
    <row r="75" spans="1:12" ht="18">
      <c r="A75" s="12">
        <v>72</v>
      </c>
      <c r="B75" s="200" t="s">
        <v>389</v>
      </c>
      <c r="C75" s="207" t="s">
        <v>646</v>
      </c>
      <c r="D75" s="4"/>
      <c r="E75" s="205" t="s">
        <v>605</v>
      </c>
      <c r="F75" s="205" t="s">
        <v>570</v>
      </c>
      <c r="G75" s="146" t="s">
        <v>569</v>
      </c>
      <c r="H75" s="4"/>
      <c r="J75" s="14"/>
      <c r="K75" s="14"/>
      <c r="L75" s="14"/>
    </row>
    <row r="76" spans="1:12" ht="18">
      <c r="A76" s="12">
        <v>73</v>
      </c>
      <c r="B76" s="200" t="s">
        <v>390</v>
      </c>
      <c r="C76" s="207" t="s">
        <v>646</v>
      </c>
      <c r="D76" s="4"/>
      <c r="E76" s="205" t="s">
        <v>583</v>
      </c>
      <c r="F76" s="146" t="s">
        <v>587</v>
      </c>
      <c r="G76" s="205" t="s">
        <v>606</v>
      </c>
      <c r="H76" s="4"/>
      <c r="J76" s="14"/>
      <c r="K76" s="14"/>
      <c r="L76" s="14"/>
    </row>
    <row r="77" spans="1:12" ht="18">
      <c r="A77" s="12">
        <v>74</v>
      </c>
      <c r="B77" s="200" t="s">
        <v>391</v>
      </c>
      <c r="C77" s="207" t="s">
        <v>646</v>
      </c>
      <c r="D77" s="1"/>
      <c r="E77" s="205" t="s">
        <v>599</v>
      </c>
      <c r="F77" s="205" t="s">
        <v>594</v>
      </c>
      <c r="G77" s="146" t="s">
        <v>573</v>
      </c>
      <c r="H77" s="4"/>
      <c r="I77" s="1"/>
      <c r="J77" s="1"/>
      <c r="K77" s="1"/>
      <c r="L77" s="14"/>
    </row>
    <row r="78" spans="1:12" ht="18">
      <c r="A78" s="12">
        <v>75</v>
      </c>
      <c r="B78" s="200" t="s">
        <v>392</v>
      </c>
      <c r="C78" s="207" t="s">
        <v>646</v>
      </c>
      <c r="D78" s="1"/>
      <c r="E78" s="205" t="s">
        <v>590</v>
      </c>
      <c r="F78" s="146" t="s">
        <v>592</v>
      </c>
      <c r="G78" s="205" t="s">
        <v>586</v>
      </c>
      <c r="H78" s="4"/>
      <c r="J78" s="14"/>
      <c r="K78" s="14"/>
      <c r="L78" s="14"/>
    </row>
    <row r="79" spans="1:12" ht="18">
      <c r="A79" s="12">
        <v>76</v>
      </c>
      <c r="B79" s="200" t="s">
        <v>613</v>
      </c>
      <c r="C79" s="207" t="s">
        <v>641</v>
      </c>
      <c r="D79" s="4"/>
      <c r="E79" s="205" t="s">
        <v>590</v>
      </c>
      <c r="F79" s="205" t="s">
        <v>579</v>
      </c>
      <c r="G79" s="146" t="s">
        <v>569</v>
      </c>
      <c r="H79" s="4"/>
      <c r="J79" s="14"/>
      <c r="K79" s="14"/>
      <c r="L79" s="14"/>
    </row>
    <row r="80" spans="1:12" ht="18">
      <c r="A80" s="12">
        <v>77</v>
      </c>
      <c r="B80" s="200" t="s">
        <v>393</v>
      </c>
      <c r="C80" s="207" t="s">
        <v>646</v>
      </c>
      <c r="D80" s="4"/>
      <c r="E80" s="146" t="s">
        <v>607</v>
      </c>
      <c r="F80" s="205" t="s">
        <v>579</v>
      </c>
      <c r="G80" s="205" t="s">
        <v>606</v>
      </c>
      <c r="H80" s="1"/>
      <c r="J80" s="14"/>
      <c r="K80" s="14"/>
      <c r="L80" s="14"/>
    </row>
    <row r="81" spans="1:12" ht="18">
      <c r="A81" s="12">
        <v>78</v>
      </c>
      <c r="B81" s="200" t="s">
        <v>394</v>
      </c>
      <c r="C81" s="207" t="s">
        <v>646</v>
      </c>
      <c r="D81" s="4"/>
      <c r="E81" s="205" t="s">
        <v>584</v>
      </c>
      <c r="F81" s="205" t="s">
        <v>605</v>
      </c>
      <c r="G81" s="146" t="s">
        <v>574</v>
      </c>
      <c r="H81" s="4"/>
      <c r="J81" s="14"/>
      <c r="K81" s="14"/>
      <c r="L81" s="14"/>
    </row>
    <row r="82" spans="1:12" ht="18">
      <c r="A82" s="12">
        <v>79</v>
      </c>
      <c r="B82" s="200" t="s">
        <v>663</v>
      </c>
      <c r="C82" s="207" t="s">
        <v>646</v>
      </c>
      <c r="D82" s="4"/>
      <c r="E82" s="205" t="s">
        <v>590</v>
      </c>
      <c r="F82" s="205" t="s">
        <v>594</v>
      </c>
      <c r="G82" s="146" t="s">
        <v>574</v>
      </c>
      <c r="H82" s="4"/>
      <c r="J82" s="14"/>
      <c r="K82" s="14"/>
      <c r="L82" s="14"/>
    </row>
    <row r="83" spans="1:12" ht="18">
      <c r="A83" s="12">
        <v>80</v>
      </c>
      <c r="B83" s="200" t="s">
        <v>395</v>
      </c>
      <c r="C83" s="207" t="s">
        <v>646</v>
      </c>
      <c r="D83" s="4"/>
      <c r="E83" s="146" t="s">
        <v>592</v>
      </c>
      <c r="F83" s="205" t="s">
        <v>579</v>
      </c>
      <c r="G83" s="205" t="s">
        <v>575</v>
      </c>
      <c r="H83" s="4"/>
      <c r="J83" s="14"/>
      <c r="K83" s="14"/>
      <c r="L83" s="14"/>
    </row>
    <row r="84" spans="1:12" ht="18">
      <c r="A84" s="12">
        <v>81</v>
      </c>
      <c r="B84" s="201" t="s">
        <v>661</v>
      </c>
      <c r="C84" s="207" t="s">
        <v>610</v>
      </c>
      <c r="D84" s="4"/>
      <c r="E84" s="205" t="s">
        <v>596</v>
      </c>
      <c r="F84" s="146" t="s">
        <v>607</v>
      </c>
      <c r="G84" s="205" t="s">
        <v>579</v>
      </c>
      <c r="H84" s="4"/>
      <c r="J84" s="14"/>
      <c r="K84" s="14"/>
      <c r="L84" s="14"/>
    </row>
    <row r="85" spans="1:12" ht="18">
      <c r="A85" s="12">
        <v>82</v>
      </c>
      <c r="B85" s="201" t="s">
        <v>410</v>
      </c>
      <c r="C85" s="207" t="s">
        <v>646</v>
      </c>
      <c r="D85" s="4"/>
      <c r="E85" s="205" t="s">
        <v>590</v>
      </c>
      <c r="F85" s="205" t="s">
        <v>570</v>
      </c>
      <c r="G85" s="146" t="s">
        <v>569</v>
      </c>
      <c r="H85" s="4"/>
      <c r="J85" s="14"/>
      <c r="K85" s="14"/>
      <c r="L85" s="14"/>
    </row>
    <row r="86" spans="1:12" ht="18">
      <c r="A86" s="12">
        <v>83</v>
      </c>
      <c r="B86" s="201" t="s">
        <v>674</v>
      </c>
      <c r="C86" s="207" t="s">
        <v>673</v>
      </c>
      <c r="D86" s="4"/>
      <c r="E86" s="205" t="s">
        <v>584</v>
      </c>
      <c r="F86" s="205" t="s">
        <v>599</v>
      </c>
      <c r="G86" s="146" t="s">
        <v>569</v>
      </c>
      <c r="H86" s="4"/>
      <c r="J86" s="14"/>
      <c r="K86" s="14"/>
      <c r="L86" s="14"/>
    </row>
    <row r="87" spans="1:12" ht="18">
      <c r="A87" s="12">
        <v>84</v>
      </c>
      <c r="B87" s="201" t="s">
        <v>416</v>
      </c>
      <c r="C87" s="207" t="s">
        <v>647</v>
      </c>
      <c r="D87" s="1"/>
      <c r="E87" s="205" t="s">
        <v>590</v>
      </c>
      <c r="F87" s="146" t="s">
        <v>592</v>
      </c>
      <c r="G87" s="205" t="s">
        <v>579</v>
      </c>
      <c r="H87" s="4"/>
      <c r="J87" s="14"/>
      <c r="K87" s="14"/>
      <c r="L87" s="14"/>
    </row>
    <row r="88" spans="1:12" ht="18">
      <c r="A88" s="12">
        <v>85</v>
      </c>
      <c r="B88" s="201" t="s">
        <v>417</v>
      </c>
      <c r="C88" s="207" t="s">
        <v>646</v>
      </c>
      <c r="D88" s="4"/>
      <c r="E88" s="205" t="s">
        <v>590</v>
      </c>
      <c r="F88" s="205" t="s">
        <v>583</v>
      </c>
      <c r="G88" s="146" t="s">
        <v>573</v>
      </c>
      <c r="H88" s="4"/>
      <c r="J88" s="14"/>
      <c r="K88" s="14"/>
      <c r="L88" s="14"/>
    </row>
    <row r="89" spans="1:12" ht="18">
      <c r="A89" s="12">
        <v>86</v>
      </c>
      <c r="B89" s="201" t="s">
        <v>418</v>
      </c>
      <c r="C89" s="207" t="s">
        <v>646</v>
      </c>
      <c r="D89" s="1"/>
      <c r="E89" s="205" t="s">
        <v>583</v>
      </c>
      <c r="F89" s="146" t="s">
        <v>607</v>
      </c>
      <c r="G89" s="205" t="s">
        <v>586</v>
      </c>
      <c r="H89" s="4"/>
      <c r="J89" s="14"/>
      <c r="K89" s="14"/>
      <c r="L89" s="14"/>
    </row>
    <row r="90" spans="1:12" ht="18">
      <c r="A90" s="12">
        <v>87</v>
      </c>
      <c r="B90" s="211" t="s">
        <v>678</v>
      </c>
      <c r="C90" s="207" t="s">
        <v>655</v>
      </c>
      <c r="D90" s="1"/>
      <c r="E90" s="205" t="s">
        <v>584</v>
      </c>
      <c r="F90" s="205" t="s">
        <v>599</v>
      </c>
      <c r="G90" s="146" t="s">
        <v>569</v>
      </c>
      <c r="H90" s="4"/>
      <c r="I90" s="1"/>
      <c r="J90" s="1"/>
      <c r="K90" s="1"/>
      <c r="L90" s="14"/>
    </row>
    <row r="91" spans="1:12" ht="18">
      <c r="A91" s="12">
        <v>88</v>
      </c>
      <c r="B91" s="201" t="s">
        <v>415</v>
      </c>
      <c r="C91" s="207" t="s">
        <v>646</v>
      </c>
      <c r="D91" s="4"/>
      <c r="E91" s="205" t="s">
        <v>583</v>
      </c>
      <c r="F91" s="146" t="s">
        <v>589</v>
      </c>
      <c r="G91" s="205" t="s">
        <v>586</v>
      </c>
      <c r="H91" s="4"/>
      <c r="J91" s="14"/>
      <c r="K91" s="14"/>
      <c r="L91" s="14"/>
    </row>
    <row r="92" spans="1:12" ht="18">
      <c r="A92" s="12">
        <v>89</v>
      </c>
      <c r="B92" s="201" t="s">
        <v>413</v>
      </c>
      <c r="C92" s="207" t="s">
        <v>646</v>
      </c>
      <c r="D92" s="1"/>
      <c r="E92" s="205" t="s">
        <v>577</v>
      </c>
      <c r="F92" s="205" t="s">
        <v>605</v>
      </c>
      <c r="G92" s="146" t="s">
        <v>573</v>
      </c>
      <c r="H92" s="4"/>
      <c r="J92" s="14"/>
      <c r="K92" s="14"/>
      <c r="L92" s="14"/>
    </row>
    <row r="93" spans="1:12" ht="18">
      <c r="A93" s="12">
        <v>90</v>
      </c>
      <c r="B93" s="201" t="s">
        <v>543</v>
      </c>
      <c r="C93" s="207" t="s">
        <v>646</v>
      </c>
      <c r="D93" s="1"/>
      <c r="E93" s="205" t="s">
        <v>584</v>
      </c>
      <c r="F93" s="205" t="s">
        <v>599</v>
      </c>
      <c r="G93" s="146" t="s">
        <v>587</v>
      </c>
      <c r="H93" s="4"/>
      <c r="J93" s="14"/>
      <c r="K93" s="14"/>
      <c r="L93" s="14"/>
    </row>
    <row r="94" spans="1:12" ht="18">
      <c r="A94" s="12">
        <v>91</v>
      </c>
      <c r="B94" s="201" t="s">
        <v>540</v>
      </c>
      <c r="C94" s="207" t="s">
        <v>646</v>
      </c>
      <c r="D94" s="1"/>
      <c r="E94" s="205" t="s">
        <v>605</v>
      </c>
      <c r="F94" s="205" t="s">
        <v>572</v>
      </c>
      <c r="G94" s="146" t="s">
        <v>576</v>
      </c>
      <c r="H94" s="4"/>
      <c r="J94" s="14"/>
      <c r="K94" s="14"/>
      <c r="L94" s="14"/>
    </row>
    <row r="95" spans="1:12" ht="18">
      <c r="A95" s="12">
        <v>92</v>
      </c>
      <c r="B95" s="201" t="s">
        <v>534</v>
      </c>
      <c r="C95" s="207" t="s">
        <v>646</v>
      </c>
      <c r="D95" s="4"/>
      <c r="E95" s="205" t="s">
        <v>577</v>
      </c>
      <c r="F95" s="146" t="s">
        <v>582</v>
      </c>
      <c r="G95" s="205" t="s">
        <v>575</v>
      </c>
      <c r="H95" s="4"/>
      <c r="J95" s="14"/>
      <c r="K95" s="14"/>
      <c r="L95" s="14"/>
    </row>
    <row r="96" spans="1:12" ht="18">
      <c r="A96" s="12">
        <v>93</v>
      </c>
      <c r="B96" s="201" t="s">
        <v>531</v>
      </c>
      <c r="C96" s="207" t="s">
        <v>646</v>
      </c>
      <c r="D96" s="4"/>
      <c r="E96" s="205" t="s">
        <v>571</v>
      </c>
      <c r="F96" s="146" t="s">
        <v>592</v>
      </c>
      <c r="G96" s="205" t="s">
        <v>575</v>
      </c>
      <c r="H96" s="4"/>
      <c r="J96" s="14"/>
      <c r="K96" s="14"/>
      <c r="L96" s="14"/>
    </row>
    <row r="97" spans="1:12" ht="18">
      <c r="A97" s="12">
        <v>94</v>
      </c>
      <c r="B97" s="201" t="s">
        <v>419</v>
      </c>
      <c r="C97" s="207" t="s">
        <v>646</v>
      </c>
      <c r="D97" s="4"/>
      <c r="E97" s="205" t="s">
        <v>571</v>
      </c>
      <c r="F97" s="146" t="s">
        <v>597</v>
      </c>
      <c r="G97" s="146" t="s">
        <v>587</v>
      </c>
      <c r="H97" s="4"/>
      <c r="J97" s="14"/>
      <c r="K97" s="14"/>
      <c r="L97" s="14"/>
    </row>
    <row r="98" spans="1:12" ht="18">
      <c r="A98" s="12">
        <v>95</v>
      </c>
      <c r="B98" s="201" t="s">
        <v>662</v>
      </c>
      <c r="C98" s="207" t="s">
        <v>646</v>
      </c>
      <c r="D98" s="4"/>
      <c r="E98" s="146" t="s">
        <v>581</v>
      </c>
      <c r="F98" s="205" t="s">
        <v>590</v>
      </c>
      <c r="G98" s="205" t="s">
        <v>575</v>
      </c>
      <c r="H98" s="4"/>
      <c r="J98" s="14"/>
      <c r="K98" s="14"/>
      <c r="L98" s="14"/>
    </row>
    <row r="99" spans="1:12" ht="18">
      <c r="A99" s="12">
        <v>96</v>
      </c>
      <c r="B99" s="201" t="s">
        <v>420</v>
      </c>
      <c r="C99" s="207" t="s">
        <v>646</v>
      </c>
      <c r="D99" s="1"/>
      <c r="E99" s="205" t="s">
        <v>599</v>
      </c>
      <c r="F99" s="146" t="s">
        <v>587</v>
      </c>
      <c r="G99" s="205" t="s">
        <v>586</v>
      </c>
      <c r="H99" s="4"/>
      <c r="J99" s="14"/>
      <c r="K99" s="14"/>
      <c r="L99" s="14"/>
    </row>
    <row r="100" spans="1:12" ht="18">
      <c r="A100" s="12">
        <v>97</v>
      </c>
      <c r="B100" s="201" t="s">
        <v>409</v>
      </c>
      <c r="C100" s="207" t="s">
        <v>646</v>
      </c>
      <c r="D100" s="4"/>
      <c r="E100" s="146" t="s">
        <v>591</v>
      </c>
      <c r="F100" s="205" t="s">
        <v>570</v>
      </c>
      <c r="G100" s="205" t="s">
        <v>594</v>
      </c>
      <c r="H100" s="4"/>
      <c r="J100" s="14"/>
      <c r="K100" s="14"/>
      <c r="L100" s="14"/>
    </row>
    <row r="101" spans="1:12" ht="18">
      <c r="A101" s="12">
        <v>98</v>
      </c>
      <c r="B101" s="201" t="s">
        <v>421</v>
      </c>
      <c r="C101" s="207" t="s">
        <v>646</v>
      </c>
      <c r="D101" s="4"/>
      <c r="E101" s="146" t="s">
        <v>597</v>
      </c>
      <c r="F101" s="146" t="s">
        <v>602</v>
      </c>
      <c r="G101" s="146" t="s">
        <v>685</v>
      </c>
      <c r="H101" s="146"/>
      <c r="J101" s="14"/>
      <c r="K101" s="14"/>
      <c r="L101" s="14"/>
    </row>
    <row r="102" spans="1:12" ht="18">
      <c r="A102" s="12">
        <v>99</v>
      </c>
      <c r="B102" s="201" t="s">
        <v>422</v>
      </c>
      <c r="C102" s="207" t="s">
        <v>646</v>
      </c>
      <c r="D102" s="4"/>
      <c r="E102" s="146" t="s">
        <v>608</v>
      </c>
      <c r="F102" s="205" t="s">
        <v>596</v>
      </c>
      <c r="G102" s="205" t="s">
        <v>606</v>
      </c>
      <c r="H102" s="4"/>
      <c r="J102" s="14"/>
      <c r="K102" s="14"/>
      <c r="L102" s="14"/>
    </row>
    <row r="103" spans="1:12" ht="18">
      <c r="A103" s="12">
        <v>100</v>
      </c>
      <c r="B103" s="201" t="s">
        <v>423</v>
      </c>
      <c r="C103" s="207" t="s">
        <v>646</v>
      </c>
      <c r="D103" s="4"/>
      <c r="E103" s="146" t="s">
        <v>581</v>
      </c>
      <c r="F103" s="205" t="s">
        <v>585</v>
      </c>
      <c r="G103" s="205" t="s">
        <v>580</v>
      </c>
      <c r="H103" s="4"/>
      <c r="J103" s="14"/>
      <c r="K103" s="14"/>
      <c r="L103" s="14"/>
    </row>
    <row r="104" spans="1:12" ht="18">
      <c r="A104" s="12">
        <v>101</v>
      </c>
      <c r="B104" s="201" t="s">
        <v>424</v>
      </c>
      <c r="C104" s="207" t="s">
        <v>646</v>
      </c>
      <c r="D104" s="4"/>
      <c r="E104" s="205" t="s">
        <v>577</v>
      </c>
      <c r="F104" s="205" t="s">
        <v>585</v>
      </c>
      <c r="G104" s="146" t="s">
        <v>706</v>
      </c>
      <c r="H104" s="4"/>
      <c r="J104" s="14"/>
      <c r="K104" s="14"/>
      <c r="L104" s="14"/>
    </row>
    <row r="105" spans="1:12" ht="18">
      <c r="A105" s="12">
        <v>102</v>
      </c>
      <c r="B105" s="201" t="s">
        <v>425</v>
      </c>
      <c r="C105" s="207" t="s">
        <v>646</v>
      </c>
      <c r="D105" s="4"/>
      <c r="E105" s="146" t="s">
        <v>591</v>
      </c>
      <c r="F105" s="205" t="s">
        <v>572</v>
      </c>
      <c r="G105" s="205" t="s">
        <v>585</v>
      </c>
      <c r="H105" s="4"/>
      <c r="J105" s="14"/>
      <c r="K105" s="14"/>
      <c r="L105" s="14"/>
    </row>
    <row r="106" spans="1:12" ht="18">
      <c r="A106" s="12">
        <v>103</v>
      </c>
      <c r="B106" s="201" t="s">
        <v>426</v>
      </c>
      <c r="C106" s="207" t="s">
        <v>646</v>
      </c>
      <c r="D106" s="4"/>
      <c r="E106" s="205" t="s">
        <v>596</v>
      </c>
      <c r="F106" s="205" t="s">
        <v>585</v>
      </c>
      <c r="G106" s="146" t="s">
        <v>685</v>
      </c>
      <c r="H106" s="146"/>
      <c r="J106" s="14"/>
      <c r="K106" s="14"/>
      <c r="L106" s="14"/>
    </row>
    <row r="107" spans="1:12" ht="18">
      <c r="A107" s="12">
        <v>104</v>
      </c>
      <c r="B107" s="201" t="s">
        <v>428</v>
      </c>
      <c r="C107" s="207" t="s">
        <v>646</v>
      </c>
      <c r="D107" s="1"/>
      <c r="E107" s="205" t="s">
        <v>577</v>
      </c>
      <c r="F107" s="205" t="s">
        <v>572</v>
      </c>
      <c r="G107" s="146" t="s">
        <v>576</v>
      </c>
      <c r="H107" s="1"/>
      <c r="J107" s="14"/>
      <c r="K107" s="14"/>
      <c r="L107" s="14"/>
    </row>
    <row r="108" spans="1:12" ht="18">
      <c r="A108" s="12">
        <v>105</v>
      </c>
      <c r="B108" s="201" t="s">
        <v>546</v>
      </c>
      <c r="C108" s="207" t="s">
        <v>646</v>
      </c>
      <c r="D108" s="4"/>
      <c r="E108" s="205" t="s">
        <v>570</v>
      </c>
      <c r="F108" s="205" t="s">
        <v>594</v>
      </c>
      <c r="G108" s="146" t="s">
        <v>569</v>
      </c>
      <c r="H108" s="4"/>
      <c r="J108" s="14"/>
      <c r="K108" s="14"/>
      <c r="L108" s="14"/>
    </row>
    <row r="109" spans="1:12" ht="18">
      <c r="A109" s="12">
        <v>106</v>
      </c>
      <c r="B109" s="201" t="s">
        <v>562</v>
      </c>
      <c r="C109" s="207" t="s">
        <v>646</v>
      </c>
      <c r="D109" s="4"/>
      <c r="E109" s="205" t="s">
        <v>571</v>
      </c>
      <c r="F109" s="146" t="s">
        <v>601</v>
      </c>
      <c r="G109" s="205" t="s">
        <v>585</v>
      </c>
      <c r="H109" s="4"/>
      <c r="J109" s="14"/>
      <c r="K109" s="14"/>
      <c r="L109" s="14"/>
    </row>
    <row r="110" spans="1:12" ht="18">
      <c r="A110" s="12">
        <v>107</v>
      </c>
      <c r="B110" s="201" t="s">
        <v>430</v>
      </c>
      <c r="C110" s="207" t="s">
        <v>646</v>
      </c>
      <c r="D110" s="4"/>
      <c r="E110" s="205" t="s">
        <v>571</v>
      </c>
      <c r="F110" s="146" t="s">
        <v>604</v>
      </c>
      <c r="G110" s="205" t="s">
        <v>586</v>
      </c>
      <c r="H110" s="4"/>
      <c r="J110" s="14"/>
      <c r="K110" s="14"/>
      <c r="L110" s="14"/>
    </row>
    <row r="111" spans="1:12" ht="18">
      <c r="A111" s="12">
        <v>108</v>
      </c>
      <c r="B111" s="201" t="s">
        <v>411</v>
      </c>
      <c r="C111" s="207" t="s">
        <v>646</v>
      </c>
      <c r="D111" s="146"/>
      <c r="E111" s="146" t="s">
        <v>600</v>
      </c>
      <c r="F111" s="146" t="s">
        <v>604</v>
      </c>
      <c r="G111" s="205" t="s">
        <v>570</v>
      </c>
      <c r="H111" s="4"/>
      <c r="J111" s="14"/>
      <c r="K111" s="14"/>
      <c r="L111" s="14"/>
    </row>
    <row r="112" spans="1:12" ht="18">
      <c r="A112" s="12">
        <v>109</v>
      </c>
      <c r="B112" s="201" t="s">
        <v>414</v>
      </c>
      <c r="C112" s="207" t="s">
        <v>646</v>
      </c>
      <c r="D112" s="4"/>
      <c r="E112" s="146" t="s">
        <v>581</v>
      </c>
      <c r="F112" s="205" t="s">
        <v>586</v>
      </c>
      <c r="G112" s="205" t="s">
        <v>580</v>
      </c>
      <c r="H112" s="4"/>
      <c r="J112" s="14"/>
      <c r="K112" s="14"/>
      <c r="L112" s="14"/>
    </row>
    <row r="113" spans="1:12" ht="18">
      <c r="A113" s="12">
        <v>110</v>
      </c>
      <c r="B113" s="201" t="s">
        <v>431</v>
      </c>
      <c r="C113" s="207" t="s">
        <v>646</v>
      </c>
      <c r="D113" s="4"/>
      <c r="E113" s="146" t="s">
        <v>603</v>
      </c>
      <c r="F113" s="146" t="s">
        <v>598</v>
      </c>
      <c r="G113" s="146" t="s">
        <v>608</v>
      </c>
      <c r="H113" s="1" t="s">
        <v>708</v>
      </c>
      <c r="J113" s="14"/>
      <c r="K113" s="14"/>
      <c r="L113" s="14"/>
    </row>
    <row r="114" spans="1:12" ht="18">
      <c r="A114" s="12">
        <v>111</v>
      </c>
      <c r="B114" s="201" t="s">
        <v>434</v>
      </c>
      <c r="C114" s="207" t="s">
        <v>646</v>
      </c>
      <c r="D114" s="4"/>
      <c r="E114" s="205" t="s">
        <v>599</v>
      </c>
      <c r="F114" s="205" t="s">
        <v>683</v>
      </c>
      <c r="G114" s="146" t="s">
        <v>589</v>
      </c>
      <c r="H114" s="146" t="s">
        <v>685</v>
      </c>
      <c r="I114" s="1"/>
      <c r="J114" s="1"/>
      <c r="K114" s="1"/>
      <c r="L114" s="14"/>
    </row>
    <row r="115" spans="1:12" ht="18">
      <c r="A115" s="12">
        <v>112</v>
      </c>
      <c r="B115" s="201" t="s">
        <v>408</v>
      </c>
      <c r="C115" s="207" t="s">
        <v>646</v>
      </c>
      <c r="D115" s="4"/>
      <c r="E115" s="205" t="s">
        <v>583</v>
      </c>
      <c r="F115" s="146" t="s">
        <v>592</v>
      </c>
      <c r="G115" s="146" t="s">
        <v>685</v>
      </c>
      <c r="H115" s="1"/>
      <c r="J115" s="14"/>
      <c r="K115" s="14"/>
      <c r="L115" s="14"/>
    </row>
    <row r="116" spans="1:12" ht="18">
      <c r="A116" s="12">
        <v>113</v>
      </c>
      <c r="B116" s="201" t="s">
        <v>403</v>
      </c>
      <c r="C116" s="207" t="s">
        <v>646</v>
      </c>
      <c r="D116" s="4"/>
      <c r="E116" s="146" t="s">
        <v>600</v>
      </c>
      <c r="F116" s="146" t="s">
        <v>593</v>
      </c>
      <c r="G116" s="205" t="s">
        <v>605</v>
      </c>
      <c r="H116" s="4"/>
      <c r="J116" s="14"/>
      <c r="K116" s="14"/>
      <c r="L116" s="14"/>
    </row>
    <row r="117" spans="1:12" ht="18">
      <c r="A117" s="12">
        <v>114</v>
      </c>
      <c r="B117" s="201" t="s">
        <v>412</v>
      </c>
      <c r="C117" s="207" t="s">
        <v>646</v>
      </c>
      <c r="D117" s="4"/>
      <c r="E117" s="146" t="s">
        <v>593</v>
      </c>
      <c r="F117" s="205" t="s">
        <v>583</v>
      </c>
      <c r="G117" s="205" t="s">
        <v>594</v>
      </c>
      <c r="H117" s="4"/>
      <c r="J117" s="14"/>
      <c r="K117" s="14"/>
      <c r="L117" s="14"/>
    </row>
    <row r="118" spans="1:12" ht="18">
      <c r="A118" s="12">
        <v>115</v>
      </c>
      <c r="B118" s="201" t="s">
        <v>429</v>
      </c>
      <c r="C118" s="207" t="s">
        <v>646</v>
      </c>
      <c r="D118" s="4"/>
      <c r="E118" s="146" t="s">
        <v>588</v>
      </c>
      <c r="F118" s="205" t="s">
        <v>596</v>
      </c>
      <c r="G118" s="205" t="s">
        <v>586</v>
      </c>
      <c r="H118" s="4"/>
      <c r="J118" s="14"/>
      <c r="K118" s="14"/>
      <c r="L118" s="14"/>
    </row>
    <row r="119" spans="1:12" ht="18">
      <c r="A119" s="12">
        <v>116</v>
      </c>
      <c r="B119" s="211" t="s">
        <v>675</v>
      </c>
      <c r="C119" s="207" t="s">
        <v>646</v>
      </c>
      <c r="D119" s="4"/>
      <c r="E119" s="146" t="s">
        <v>608</v>
      </c>
      <c r="F119" s="205" t="s">
        <v>579</v>
      </c>
      <c r="G119" s="205" t="s">
        <v>580</v>
      </c>
      <c r="H119" s="4"/>
      <c r="J119" s="14"/>
      <c r="K119" s="14"/>
      <c r="L119" s="14"/>
    </row>
    <row r="120" spans="1:12" ht="18">
      <c r="A120" s="12">
        <v>117</v>
      </c>
      <c r="B120" s="201" t="s">
        <v>407</v>
      </c>
      <c r="C120" s="207" t="s">
        <v>646</v>
      </c>
      <c r="D120" s="4"/>
      <c r="E120" s="146" t="s">
        <v>603</v>
      </c>
      <c r="F120" s="146" t="s">
        <v>598</v>
      </c>
      <c r="G120" s="205" t="s">
        <v>605</v>
      </c>
      <c r="H120" s="4"/>
      <c r="J120" s="14"/>
      <c r="K120" s="14"/>
      <c r="L120" s="14"/>
    </row>
    <row r="121" spans="1:12" ht="18">
      <c r="A121" s="12">
        <v>118</v>
      </c>
      <c r="B121" s="201" t="s">
        <v>435</v>
      </c>
      <c r="C121" s="207" t="s">
        <v>646</v>
      </c>
      <c r="D121" s="4"/>
      <c r="E121" s="146" t="s">
        <v>603</v>
      </c>
      <c r="F121" s="146" t="s">
        <v>595</v>
      </c>
      <c r="G121" s="205" t="s">
        <v>579</v>
      </c>
      <c r="H121" s="4"/>
      <c r="J121" s="14"/>
      <c r="K121" s="14"/>
      <c r="L121" s="14"/>
    </row>
    <row r="122" spans="1:12" ht="18">
      <c r="A122" s="12">
        <v>119</v>
      </c>
      <c r="B122" s="201" t="s">
        <v>406</v>
      </c>
      <c r="C122" s="207" t="s">
        <v>646</v>
      </c>
      <c r="D122" s="4"/>
      <c r="E122" s="146" t="s">
        <v>598</v>
      </c>
      <c r="F122" s="146" t="s">
        <v>588</v>
      </c>
      <c r="G122" s="205" t="s">
        <v>570</v>
      </c>
      <c r="H122" s="4"/>
      <c r="J122" s="14"/>
      <c r="K122" s="14"/>
      <c r="L122" s="14"/>
    </row>
    <row r="123" spans="1:12" ht="18.75" thickBot="1">
      <c r="A123" s="15">
        <v>120</v>
      </c>
      <c r="B123" s="201" t="s">
        <v>436</v>
      </c>
      <c r="C123" s="207" t="s">
        <v>646</v>
      </c>
      <c r="D123" s="4"/>
      <c r="E123" s="146" t="s">
        <v>588</v>
      </c>
      <c r="F123" s="205" t="s">
        <v>590</v>
      </c>
      <c r="G123" s="146" t="s">
        <v>707</v>
      </c>
      <c r="H123" s="4"/>
      <c r="J123" s="14"/>
      <c r="K123" s="14"/>
      <c r="L123" s="14"/>
    </row>
    <row r="124" spans="1:12" ht="18">
      <c r="A124" s="12">
        <v>121</v>
      </c>
      <c r="B124" s="201" t="s">
        <v>535</v>
      </c>
      <c r="C124" s="207" t="s">
        <v>646</v>
      </c>
      <c r="D124" s="4"/>
      <c r="E124" s="146" t="s">
        <v>600</v>
      </c>
      <c r="F124" s="205" t="s">
        <v>590</v>
      </c>
      <c r="G124" s="146" t="s">
        <v>578</v>
      </c>
      <c r="H124" s="146"/>
      <c r="J124" s="14"/>
      <c r="K124" s="14"/>
      <c r="L124" s="14"/>
    </row>
    <row r="125" spans="1:12" ht="18">
      <c r="A125" s="12">
        <v>122</v>
      </c>
      <c r="B125" s="201" t="s">
        <v>623</v>
      </c>
      <c r="C125" s="207" t="s">
        <v>654</v>
      </c>
      <c r="D125" s="4"/>
      <c r="E125" s="146" t="s">
        <v>598</v>
      </c>
      <c r="F125" s="146" t="s">
        <v>597</v>
      </c>
      <c r="G125" s="205" t="s">
        <v>570</v>
      </c>
      <c r="H125" s="4"/>
      <c r="J125" s="14"/>
      <c r="K125" s="14"/>
      <c r="L125" s="14"/>
    </row>
    <row r="126" spans="1:12" ht="18">
      <c r="A126" s="12">
        <v>123</v>
      </c>
      <c r="B126" s="201" t="s">
        <v>397</v>
      </c>
      <c r="C126" s="207" t="s">
        <v>609</v>
      </c>
      <c r="D126" s="4"/>
      <c r="E126" s="146" t="s">
        <v>588</v>
      </c>
      <c r="F126" s="146" t="s">
        <v>604</v>
      </c>
      <c r="G126" s="205" t="s">
        <v>579</v>
      </c>
      <c r="H126" s="4"/>
      <c r="J126" s="14"/>
      <c r="K126" s="14"/>
      <c r="L126" s="14"/>
    </row>
    <row r="127" spans="1:12" ht="18">
      <c r="A127" s="12">
        <v>124</v>
      </c>
      <c r="B127" s="201" t="s">
        <v>443</v>
      </c>
      <c r="C127" s="207" t="s">
        <v>641</v>
      </c>
      <c r="D127" s="4"/>
      <c r="E127" s="146" t="s">
        <v>598</v>
      </c>
      <c r="F127" s="205" t="s">
        <v>605</v>
      </c>
      <c r="G127" s="205" t="s">
        <v>572</v>
      </c>
      <c r="H127" s="4"/>
      <c r="J127" s="14"/>
      <c r="K127" s="14"/>
      <c r="L127" s="14"/>
    </row>
    <row r="128" spans="1:12" ht="18">
      <c r="A128" s="12">
        <v>125</v>
      </c>
      <c r="B128" s="211" t="s">
        <v>679</v>
      </c>
      <c r="C128" s="206" t="s">
        <v>680</v>
      </c>
      <c r="D128" s="4"/>
      <c r="E128" s="146" t="s">
        <v>600</v>
      </c>
      <c r="F128" s="146" t="s">
        <v>595</v>
      </c>
      <c r="G128" s="205" t="s">
        <v>579</v>
      </c>
      <c r="H128" s="4"/>
      <c r="J128" s="14"/>
      <c r="K128" s="14"/>
      <c r="L128" s="14"/>
    </row>
    <row r="129" spans="1:12" ht="18.75" thickBot="1">
      <c r="A129" s="15">
        <v>126</v>
      </c>
      <c r="B129" s="201" t="s">
        <v>521</v>
      </c>
      <c r="C129" s="206" t="s">
        <v>647</v>
      </c>
      <c r="D129" s="4"/>
      <c r="E129" s="146" t="s">
        <v>598</v>
      </c>
      <c r="F129" s="205" t="s">
        <v>585</v>
      </c>
      <c r="G129" s="205" t="s">
        <v>586</v>
      </c>
      <c r="H129" s="4"/>
      <c r="J129" s="14"/>
      <c r="K129" s="14"/>
      <c r="L129" s="14"/>
    </row>
    <row r="130" spans="1:12" ht="18">
      <c r="A130" s="12">
        <v>127</v>
      </c>
      <c r="B130" s="201" t="s">
        <v>401</v>
      </c>
      <c r="C130" s="206" t="s">
        <v>609</v>
      </c>
      <c r="D130" s="4"/>
      <c r="E130" s="205" t="s">
        <v>596</v>
      </c>
      <c r="F130" s="205" t="s">
        <v>594</v>
      </c>
      <c r="G130" s="146" t="s">
        <v>578</v>
      </c>
      <c r="H130" s="4"/>
      <c r="J130" s="14"/>
      <c r="K130" s="14"/>
      <c r="L130" s="14"/>
    </row>
    <row r="131" spans="1:12" ht="18">
      <c r="A131" s="12">
        <v>128</v>
      </c>
      <c r="B131" s="201" t="s">
        <v>398</v>
      </c>
      <c r="C131" s="209" t="s">
        <v>642</v>
      </c>
      <c r="D131" s="1"/>
      <c r="E131" s="205" t="s">
        <v>605</v>
      </c>
      <c r="F131" s="146" t="s">
        <v>578</v>
      </c>
      <c r="G131" s="205" t="s">
        <v>580</v>
      </c>
      <c r="H131" s="4"/>
      <c r="J131" s="14"/>
      <c r="K131" s="14"/>
      <c r="L131" s="14"/>
    </row>
    <row r="132" spans="1:12" ht="18">
      <c r="A132" s="12">
        <v>129</v>
      </c>
      <c r="B132" s="201" t="s">
        <v>437</v>
      </c>
      <c r="C132" s="207" t="s">
        <v>646</v>
      </c>
      <c r="D132" s="4"/>
      <c r="E132" s="146" t="s">
        <v>600</v>
      </c>
      <c r="F132" s="205" t="s">
        <v>583</v>
      </c>
      <c r="G132" s="146" t="s">
        <v>607</v>
      </c>
      <c r="H132" s="146"/>
      <c r="J132" s="14"/>
      <c r="K132" s="14"/>
      <c r="L132" s="14"/>
    </row>
    <row r="133" spans="1:12" ht="18">
      <c r="A133" s="12">
        <v>130</v>
      </c>
      <c r="B133" s="201" t="s">
        <v>696</v>
      </c>
      <c r="C133" s="206" t="s">
        <v>649</v>
      </c>
      <c r="D133" s="4"/>
      <c r="E133" s="146" t="s">
        <v>600</v>
      </c>
      <c r="F133" s="205" t="s">
        <v>683</v>
      </c>
      <c r="G133" s="4" t="s">
        <v>597</v>
      </c>
      <c r="H133" s="146" t="s">
        <v>707</v>
      </c>
      <c r="I133" s="1"/>
      <c r="J133" s="1"/>
      <c r="K133" s="1"/>
      <c r="L133" s="14"/>
    </row>
    <row r="134" spans="1:12" ht="18">
      <c r="A134" s="12">
        <v>131</v>
      </c>
      <c r="B134" s="209" t="str">
        <f>IF('gr.-quali'!K5=1,'gr.-quali'!A5,IF('gr.-quali'!K6=1,'gr.-quali'!A6,IF('gr.-quali'!K7=1,'gr.-quali'!A7,"")))</f>
        <v>Buck Reiner</v>
      </c>
      <c r="C134" s="206"/>
      <c r="D134" s="4" t="s">
        <v>618</v>
      </c>
      <c r="E134" s="146" t="s">
        <v>603</v>
      </c>
      <c r="F134" s="146" t="s">
        <v>608</v>
      </c>
      <c r="G134" s="205" t="s">
        <v>572</v>
      </c>
      <c r="H134" s="4" t="s">
        <v>709</v>
      </c>
      <c r="J134" s="14"/>
      <c r="K134" s="14"/>
      <c r="L134" s="14"/>
    </row>
    <row r="135" spans="1:12" ht="18.75" thickBot="1">
      <c r="A135" s="15">
        <v>132</v>
      </c>
      <c r="B135" s="209" t="str">
        <f>IF('gr.-quali'!K10=1,'gr.-quali'!A10,IF('gr.-quali'!K10=1,'gr.-quali'!A10,IF('gr.-quali'!K10=1,'gr.-quali'!A10,"")))</f>
        <v>Joachim Stefan</v>
      </c>
      <c r="C135" s="206"/>
      <c r="D135" s="4" t="s">
        <v>617</v>
      </c>
      <c r="E135" s="205" t="s">
        <v>571</v>
      </c>
      <c r="F135" s="146" t="s">
        <v>601</v>
      </c>
      <c r="G135" s="205" t="s">
        <v>586</v>
      </c>
      <c r="H135" s="4"/>
      <c r="J135" s="14"/>
      <c r="K135" s="14"/>
      <c r="L135" s="14"/>
    </row>
    <row r="136" spans="1:12" ht="18">
      <c r="A136" s="12">
        <v>133</v>
      </c>
      <c r="B136" s="202" t="str">
        <f>IF('gr.-quali'!K15=1,'gr.-quali'!A15,IF('gr.-quali'!K16=1,'gr.-quali'!A16,IF('gr.-quali'!K17=1,'gr.-quali'!A17,"")))</f>
        <v>Lösch Marc</v>
      </c>
      <c r="C136" s="206"/>
      <c r="D136" s="4" t="s">
        <v>617</v>
      </c>
      <c r="E136" s="146" t="s">
        <v>597</v>
      </c>
      <c r="F136" s="205" t="s">
        <v>570</v>
      </c>
      <c r="G136" s="146" t="s">
        <v>707</v>
      </c>
      <c r="H136" s="146"/>
      <c r="J136" s="14"/>
      <c r="K136" s="14"/>
      <c r="L136" s="14"/>
    </row>
    <row r="137" spans="1:12" ht="18">
      <c r="A137" s="12">
        <v>134</v>
      </c>
      <c r="B137" s="202" t="str">
        <f>IF('gr.-quali'!K20=1,'gr.-quali'!A20,IF('gr.-quali'!K21=1,'gr.-quali'!A21,IF('gr.-quali'!K22=1,'gr.-quali'!A22,"")))</f>
        <v>Greulich Joachim</v>
      </c>
      <c r="C137" s="206"/>
      <c r="D137" s="4" t="s">
        <v>617</v>
      </c>
      <c r="E137" s="205" t="s">
        <v>584</v>
      </c>
      <c r="F137" s="205" t="s">
        <v>586</v>
      </c>
      <c r="G137" s="146" t="s">
        <v>685</v>
      </c>
      <c r="H137" s="146"/>
      <c r="J137" s="14"/>
      <c r="K137" s="14"/>
      <c r="L137" s="14"/>
    </row>
    <row r="138" spans="1:12" ht="18">
      <c r="A138" s="12">
        <v>135</v>
      </c>
      <c r="B138" s="202" t="str">
        <f>IF('gr.-quali'!K25=1,'gr.-quali'!A25,IF('gr.-quali'!K26=1,'gr.-quali'!A26,IF('gr.-quali'!K27=1,'gr.-quali'!A27,"")))</f>
        <v>Guskov Eugen</v>
      </c>
      <c r="C138" s="206"/>
      <c r="D138" s="4" t="s">
        <v>617</v>
      </c>
      <c r="E138" s="146" t="s">
        <v>581</v>
      </c>
      <c r="F138" s="205" t="s">
        <v>585</v>
      </c>
      <c r="G138" s="205" t="s">
        <v>575</v>
      </c>
      <c r="H138" s="4"/>
      <c r="J138" s="14"/>
      <c r="K138" s="14"/>
      <c r="L138" s="14"/>
    </row>
    <row r="139" spans="1:12" ht="18">
      <c r="A139" s="12">
        <v>136</v>
      </c>
      <c r="B139" s="202" t="str">
        <f>IF('gr.-quali'!K30=1,'gr.-quali'!A30,IF('gr.-quali'!K31=1,'gr.-quali'!A31,IF('gr.-quali'!K32=1,'gr.-quali'!A32,"")))</f>
        <v>Führlinger Markus</v>
      </c>
      <c r="C139" s="206"/>
      <c r="D139" s="4" t="s">
        <v>617</v>
      </c>
      <c r="E139" s="205" t="s">
        <v>584</v>
      </c>
      <c r="F139" s="205" t="s">
        <v>570</v>
      </c>
      <c r="G139" s="146" t="s">
        <v>573</v>
      </c>
      <c r="H139" s="4"/>
      <c r="J139" s="14"/>
      <c r="K139" s="14"/>
      <c r="L139" s="14"/>
    </row>
    <row r="140" spans="1:12" ht="18">
      <c r="A140" s="12">
        <v>137</v>
      </c>
      <c r="B140" s="202" t="str">
        <f>IF('gr.-quali'!K35=1,'gr.-quali'!A35,IF('gr.-quali'!K36=1,'gr.-quali'!A36,IF('gr.-quali'!K37=1,'gr.-quali'!A37,"")))</f>
        <v>Jungk Christian</v>
      </c>
      <c r="C140" s="206"/>
      <c r="D140" s="4" t="s">
        <v>617</v>
      </c>
      <c r="E140" s="146" t="s">
        <v>593</v>
      </c>
      <c r="F140" s="205" t="s">
        <v>605</v>
      </c>
      <c r="G140" s="205" t="s">
        <v>572</v>
      </c>
      <c r="H140" s="4"/>
      <c r="J140" s="14"/>
      <c r="K140" s="14"/>
      <c r="L140" s="14"/>
    </row>
    <row r="141" spans="1:12" ht="18.75" thickBot="1">
      <c r="A141" s="15">
        <v>138</v>
      </c>
      <c r="B141" s="202" t="str">
        <f>IF('gr.-quali'!K40=1,'gr.-quali'!A40,IF('gr.-quali'!K41=1,'gr.-quali'!A41,IF('gr.-quali'!K42=1,'gr.-quali'!A42,"")))</f>
        <v>Bach Michael</v>
      </c>
      <c r="C141" s="206"/>
      <c r="D141" s="4" t="s">
        <v>618</v>
      </c>
      <c r="E141" s="205" t="s">
        <v>599</v>
      </c>
      <c r="F141" s="146" t="s">
        <v>595</v>
      </c>
      <c r="G141" s="205" t="s">
        <v>585</v>
      </c>
      <c r="H141" s="4"/>
      <c r="J141" s="14"/>
      <c r="K141" s="14"/>
      <c r="L141" s="14"/>
    </row>
    <row r="142" spans="1:12" ht="18">
      <c r="A142" s="12">
        <v>139</v>
      </c>
      <c r="B142" s="202" t="str">
        <f>IF('gr.-quali'!K45=1,'gr.-quali'!A45,IF('gr.-quali'!K46=1,'gr.-quali'!A46,IF('gr.-quali'!K47=1,'gr.-quali'!A47,"")))</f>
        <v>Pedersen Knut Kvaal</v>
      </c>
      <c r="C142" s="206"/>
      <c r="D142" s="4" t="s">
        <v>618</v>
      </c>
      <c r="E142" s="146" t="s">
        <v>601</v>
      </c>
      <c r="F142" s="205" t="s">
        <v>572</v>
      </c>
      <c r="G142" s="205" t="s">
        <v>580</v>
      </c>
      <c r="H142" s="4"/>
      <c r="J142" s="14"/>
      <c r="K142" s="14"/>
      <c r="L142" s="14"/>
    </row>
    <row r="143" spans="1:12" ht="18">
      <c r="A143" s="12">
        <v>140</v>
      </c>
      <c r="B143" s="202" t="str">
        <f>IF('gr.-quali'!K50=1,'gr.-quali'!A50,IF('gr.-quali'!K51=1,'gr.-quali'!A51,IF('gr.-quali'!K52=1,'gr.-quali'!A52,"")))</f>
        <v>Reißig Martin</v>
      </c>
      <c r="C143" s="206"/>
      <c r="D143" s="4" t="s">
        <v>618</v>
      </c>
      <c r="E143" s="205" t="s">
        <v>577</v>
      </c>
      <c r="F143" s="146" t="s">
        <v>576</v>
      </c>
      <c r="G143" s="146" t="s">
        <v>685</v>
      </c>
      <c r="H143" s="4"/>
      <c r="J143" s="14"/>
      <c r="K143" s="14"/>
      <c r="L143" s="14"/>
    </row>
    <row r="144" spans="1:12" ht="18">
      <c r="A144" s="12">
        <v>141</v>
      </c>
      <c r="B144" s="202" t="str">
        <f>IF('gr.-quali'!Y5=1,'gr.-quali'!O5,IF('gr.-quali'!Y6=1,'gr.-quali'!O6,IF('gr.-quali'!Y7=1,'gr.-quali'!O7,"")))</f>
        <v>Richter Robert</v>
      </c>
      <c r="C144" s="206"/>
      <c r="D144" s="4" t="s">
        <v>618</v>
      </c>
      <c r="E144" s="146" t="s">
        <v>601</v>
      </c>
      <c r="F144" s="205" t="s">
        <v>572</v>
      </c>
      <c r="G144" s="205" t="s">
        <v>585</v>
      </c>
      <c r="H144" s="4"/>
      <c r="J144" s="14"/>
      <c r="K144" s="14"/>
      <c r="L144" s="14"/>
    </row>
    <row r="145" spans="1:12" ht="18">
      <c r="A145" s="12">
        <v>142</v>
      </c>
      <c r="B145" s="202" t="str">
        <f>IF('gr.-quali'!Y10=1,'gr.-quali'!O10,IF('gr.-quali'!Y11=1,'gr.-quali'!O11,IF('gr.-quali'!Y12=1,'gr.-quali'!O12,"")))</f>
        <v>Wacker Thomas</v>
      </c>
      <c r="C145" s="206"/>
      <c r="D145" s="4" t="s">
        <v>618</v>
      </c>
      <c r="E145" s="205" t="s">
        <v>577</v>
      </c>
      <c r="F145" s="146" t="s">
        <v>604</v>
      </c>
      <c r="G145" s="205" t="s">
        <v>596</v>
      </c>
      <c r="H145" s="4"/>
      <c r="J145" s="14"/>
      <c r="K145" s="14"/>
      <c r="L145" s="14"/>
    </row>
    <row r="146" spans="1:12" ht="18">
      <c r="A146" s="12">
        <v>143</v>
      </c>
      <c r="B146" s="202" t="str">
        <f>IF('gr.-quali'!Y15=1,'gr.-quali'!O15,IF('gr.-quali'!Y16=1,'gr.-quali'!O16,IF('gr.-quali'!Y17=1,'gr.-quali'!O17,"")))</f>
        <v>Rusche Andre</v>
      </c>
      <c r="C146" s="206"/>
      <c r="D146" s="4" t="s">
        <v>618</v>
      </c>
      <c r="E146" s="205" t="s">
        <v>584</v>
      </c>
      <c r="F146" s="205" t="s">
        <v>571</v>
      </c>
      <c r="G146" s="146" t="s">
        <v>587</v>
      </c>
      <c r="H146" s="1"/>
      <c r="J146" s="14"/>
      <c r="K146" s="14"/>
      <c r="L146" s="14"/>
    </row>
    <row r="147" spans="1:12" ht="18">
      <c r="A147" s="12">
        <v>144</v>
      </c>
      <c r="B147" s="202" t="str">
        <f>IF('gr.-quali'!Y20=1,'gr.-quali'!O20,IF('gr.-quali'!Y21=1,'gr.-quali'!O21,IF('gr.-quali'!Y22=1,'gr.-quali'!O22,"")))</f>
        <v>Müller Thomas</v>
      </c>
      <c r="C147" s="206"/>
      <c r="D147" s="4" t="s">
        <v>618</v>
      </c>
      <c r="E147" s="146" t="s">
        <v>581</v>
      </c>
      <c r="F147" s="205" t="s">
        <v>594</v>
      </c>
      <c r="G147" s="205" t="s">
        <v>606</v>
      </c>
      <c r="H147" s="4"/>
      <c r="J147" s="14"/>
      <c r="K147" s="14"/>
      <c r="L147" s="14"/>
    </row>
    <row r="148" spans="1:12" ht="18">
      <c r="A148" s="12">
        <v>145</v>
      </c>
      <c r="B148" s="202" t="str">
        <f>IF('gr.-quali'!Y25=1,'gr.-quali'!O25,IF('gr.-quali'!Y26=1,'gr.-quali'!O26,IF('gr.-quali'!Y27=1,'gr.-quali'!O27,"")))</f>
        <v>Brecel Luca</v>
      </c>
      <c r="C148" s="206"/>
      <c r="D148" s="4" t="s">
        <v>618</v>
      </c>
      <c r="E148" s="146" t="s">
        <v>589</v>
      </c>
      <c r="F148" s="205" t="s">
        <v>586</v>
      </c>
      <c r="G148" s="205" t="s">
        <v>580</v>
      </c>
      <c r="H148" s="4"/>
      <c r="J148" s="14"/>
      <c r="K148" s="14"/>
      <c r="L148" s="14"/>
    </row>
    <row r="149" spans="1:12" ht="18.75" thickBot="1">
      <c r="A149" s="15">
        <v>146</v>
      </c>
      <c r="B149" s="202" t="str">
        <f>IF('gr.-quali'!Y30=1,'gr.-quali'!O30,IF('gr.-quali'!Y31=1,'gr.-quali'!O31,IF('gr.-quali'!Y32=1,'gr.-quali'!O32,"")))</f>
        <v>Rühle Daniel</v>
      </c>
      <c r="C149" s="206"/>
      <c r="D149" s="4" t="s">
        <v>618</v>
      </c>
      <c r="E149" s="146" t="s">
        <v>591</v>
      </c>
      <c r="F149" s="205" t="s">
        <v>590</v>
      </c>
      <c r="G149" s="205" t="s">
        <v>596</v>
      </c>
      <c r="H149" s="4"/>
      <c r="J149" s="14"/>
      <c r="K149" s="14"/>
      <c r="L149" s="14"/>
    </row>
    <row r="150" spans="1:12" ht="18">
      <c r="A150" s="12">
        <v>147</v>
      </c>
      <c r="B150" s="202" t="str">
        <f>IF('gr.-quali'!Y35=1,'gr.-quali'!O35,IF('gr.-quali'!Y36=1,'gr.-quali'!O36,IF('gr.-quali'!Y37=1,'gr.-quali'!O37,"")))</f>
        <v>Schenk Stefan</v>
      </c>
      <c r="C150" s="206"/>
      <c r="D150" s="4" t="s">
        <v>618</v>
      </c>
      <c r="E150" s="205" t="s">
        <v>571</v>
      </c>
      <c r="F150" s="1" t="s">
        <v>602</v>
      </c>
      <c r="G150" s="205" t="s">
        <v>579</v>
      </c>
      <c r="H150" s="4"/>
      <c r="J150" s="14"/>
      <c r="K150" s="14"/>
      <c r="L150" s="14"/>
    </row>
    <row r="151" spans="1:12" ht="18">
      <c r="A151" s="12">
        <v>148</v>
      </c>
      <c r="B151" s="202" t="str">
        <f>IF('gr.-quali'!Y40=1,'gr.-quali'!O40,IF('gr.-quali'!Y41=1,'gr.-quali'!O41,IF('gr.-quali'!Y42=1,'gr.-quali'!O42,"")))</f>
        <v>Mörtel Reinhold</v>
      </c>
      <c r="C151" s="206"/>
      <c r="D151" s="4" t="s">
        <v>618</v>
      </c>
      <c r="E151" s="205" t="s">
        <v>577</v>
      </c>
      <c r="F151" s="205" t="s">
        <v>571</v>
      </c>
      <c r="G151" s="146" t="s">
        <v>607</v>
      </c>
      <c r="H151" s="4"/>
      <c r="J151" s="14"/>
      <c r="K151" s="14"/>
      <c r="L151" s="14"/>
    </row>
    <row r="152" spans="1:12" ht="18">
      <c r="A152" s="12">
        <v>149</v>
      </c>
      <c r="B152" s="202" t="str">
        <f>IF('gr.-quali'!Y45=1,'gr.-quali'!O45,IF('gr.-quali'!Y46=1,'gr.-quali'!O46,IF('gr.-quali'!Y47=1,'gr.-quali'!O47,"")))</f>
        <v>Cokluk Adil</v>
      </c>
      <c r="C152" s="206"/>
      <c r="D152" s="4" t="s">
        <v>617</v>
      </c>
      <c r="E152" s="205" t="s">
        <v>577</v>
      </c>
      <c r="F152" s="205" t="s">
        <v>583</v>
      </c>
      <c r="G152" s="146" t="s">
        <v>592</v>
      </c>
      <c r="H152" s="4"/>
      <c r="J152" s="14"/>
      <c r="K152" s="14"/>
      <c r="L152" s="14"/>
    </row>
    <row r="153" spans="1:12" ht="18">
      <c r="A153" s="12">
        <v>150</v>
      </c>
      <c r="B153" s="202" t="str">
        <f>IF('gr.-quali'!Y50=1,'gr.-quali'!O50,IF('gr.-quali'!Y51=1,'gr.-quali'!O51,IF('gr.-quali'!Y52=1,'gr.-quali'!O52,"")))</f>
        <v>Lodjn Gustav</v>
      </c>
      <c r="C153" s="206"/>
      <c r="D153" s="4" t="s">
        <v>617</v>
      </c>
      <c r="E153" s="205" t="s">
        <v>605</v>
      </c>
      <c r="F153" s="205" t="s">
        <v>594</v>
      </c>
      <c r="G153" s="146" t="s">
        <v>578</v>
      </c>
      <c r="H153" s="146"/>
      <c r="J153" s="14"/>
      <c r="K153" s="14"/>
      <c r="L153" s="14"/>
    </row>
    <row r="154" spans="1:12" ht="18">
      <c r="A154" s="12">
        <v>151</v>
      </c>
      <c r="B154" s="202" t="str">
        <f>IF('gr.-quali'!AM5=1,'gr.-quali'!AC5,IF('gr.-quali'!AM6=1,'gr.-quali'!AC6,IF('gr.-quali'!AM7=1,'gr.-quali'!AC7,"")))</f>
        <v>Veuhoff Ludger</v>
      </c>
      <c r="C154" s="206"/>
      <c r="D154" s="4" t="s">
        <v>617</v>
      </c>
      <c r="E154" s="205" t="s">
        <v>599</v>
      </c>
      <c r="F154" s="146" t="s">
        <v>602</v>
      </c>
      <c r="G154" s="205" t="s">
        <v>575</v>
      </c>
      <c r="H154" s="4"/>
      <c r="J154" s="14"/>
      <c r="K154" s="14"/>
      <c r="L154" s="14"/>
    </row>
    <row r="155" spans="1:12" ht="18">
      <c r="A155" s="12">
        <v>152</v>
      </c>
      <c r="B155" s="202" t="str">
        <f>IF('gr.-quali'!AM10=1,'gr.-quali'!AC10,IF('gr.-quali'!AM11=1,'gr.-quali'!AC11,IF('gr.-quali'!AM12=1,'gr.-quali'!AC12,"")))</f>
        <v>Rodriguez, Antonio</v>
      </c>
      <c r="C155" s="206"/>
      <c r="D155" s="4" t="s">
        <v>617</v>
      </c>
      <c r="E155" s="205" t="s">
        <v>577</v>
      </c>
      <c r="F155" s="205" t="s">
        <v>570</v>
      </c>
      <c r="G155" s="146" t="s">
        <v>574</v>
      </c>
      <c r="H155" s="4"/>
      <c r="J155" s="14"/>
      <c r="K155" s="14"/>
      <c r="L155" s="14"/>
    </row>
    <row r="156" spans="1:12" ht="18">
      <c r="A156" s="12">
        <v>153</v>
      </c>
      <c r="B156" s="202" t="str">
        <f>IF('gr.-quali'!AM15=1,'gr.-quali'!AC15,IF('gr.-quali'!AM16=1,'gr.-quali'!AC16,IF('gr.-quali'!AM17=1,'gr.-quali'!AC17,"")))</f>
        <v>von der Warth Jens</v>
      </c>
      <c r="C156" s="206"/>
      <c r="D156" s="4" t="s">
        <v>617</v>
      </c>
      <c r="E156" s="146" t="s">
        <v>602</v>
      </c>
      <c r="F156" s="205" t="s">
        <v>586</v>
      </c>
      <c r="G156" s="205" t="s">
        <v>606</v>
      </c>
      <c r="H156" s="4"/>
      <c r="J156" s="14"/>
      <c r="K156" s="14"/>
      <c r="L156" s="14"/>
    </row>
    <row r="157" spans="1:12" ht="18">
      <c r="A157" s="12">
        <v>154</v>
      </c>
      <c r="B157" s="202" t="str">
        <f>IF('gr.-quali'!AM20=1,'gr.-quali'!AC20,IF('gr.-quali'!AM21=1,'gr.-quali'!AC21,IF('gr.-quali'!AM22=1,'gr.-quali'!AC22,"")))</f>
        <v>Szasz Laslo</v>
      </c>
      <c r="C157" s="206"/>
      <c r="D157" s="4" t="s">
        <v>617</v>
      </c>
      <c r="E157" s="205" t="s">
        <v>584</v>
      </c>
      <c r="F157" s="205" t="s">
        <v>594</v>
      </c>
      <c r="G157" s="146" t="s">
        <v>574</v>
      </c>
      <c r="H157" s="4"/>
      <c r="I157" s="1"/>
      <c r="J157" s="1"/>
      <c r="K157" s="1"/>
      <c r="L157" s="14"/>
    </row>
    <row r="158" spans="1:12" ht="18">
      <c r="A158" s="12">
        <v>155</v>
      </c>
      <c r="B158" s="202" t="str">
        <f>IF('gr.-quali'!AM25=1,'gr.-quali'!AC25,IF('gr.-quali'!AM26=1,'gr.-quali'!AC26,IF('gr.-quali'!AM27=1,'gr.-quali'!AC27,"")))</f>
        <v>Rehm Holger</v>
      </c>
      <c r="C158" s="206"/>
      <c r="D158" s="4" t="s">
        <v>619</v>
      </c>
      <c r="E158" s="205" t="s">
        <v>590</v>
      </c>
      <c r="F158" s="205" t="s">
        <v>583</v>
      </c>
      <c r="G158" s="146" t="s">
        <v>582</v>
      </c>
      <c r="H158" s="4"/>
      <c r="I158" s="1"/>
      <c r="J158" s="14"/>
      <c r="K158" s="14"/>
      <c r="L158" s="14"/>
    </row>
    <row r="159" spans="1:12" ht="18.75" thickBot="1">
      <c r="A159" s="15">
        <v>156</v>
      </c>
      <c r="B159" s="202" t="str">
        <f>IF('gr.-quali'!AM30=1,'gr.-quali'!AC30,IF('gr.-quali'!AM31=1,'gr.-quali'!AC31,IF('gr.-quali'!AM32=1,'gr.-quali'!AC32,"")))</f>
        <v>Wiese Marius</v>
      </c>
      <c r="C159" s="206"/>
      <c r="D159" s="4" t="s">
        <v>619</v>
      </c>
      <c r="E159" s="205" t="s">
        <v>583</v>
      </c>
      <c r="F159" s="205" t="s">
        <v>579</v>
      </c>
      <c r="G159" s="146" t="s">
        <v>574</v>
      </c>
      <c r="H159" s="4"/>
      <c r="J159" s="14"/>
      <c r="K159" s="14"/>
      <c r="L159" s="14"/>
    </row>
    <row r="160" spans="1:12" ht="18">
      <c r="A160" s="12">
        <v>157</v>
      </c>
      <c r="B160" s="202" t="str">
        <f>IF('gr.-quali'!AM35=1,'gr.-quali'!AC35,IF('gr.-quali'!AM36=1,'gr.-quali'!AC36,IF('gr.-quali'!AM37=1,'gr.-quali'!AC37,"")))</f>
        <v>Zabloudil Stepan</v>
      </c>
      <c r="C160" s="206"/>
      <c r="D160" s="4" t="s">
        <v>619</v>
      </c>
      <c r="E160" s="205" t="s">
        <v>590</v>
      </c>
      <c r="F160" s="146" t="s">
        <v>582</v>
      </c>
      <c r="G160" s="205" t="s">
        <v>606</v>
      </c>
      <c r="H160" s="4"/>
      <c r="J160" s="14"/>
      <c r="K160" s="14"/>
      <c r="L160" s="14"/>
    </row>
    <row r="161" spans="1:12" ht="18">
      <c r="A161" s="12">
        <v>158</v>
      </c>
      <c r="B161" s="202" t="str">
        <f>IF('gr.-quali'!AM40=1,'gr.-quali'!AC40,IF('gr.-quali'!AM41=1,'gr.-quali'!AC41,IF('gr.-quali'!AM42=1,'gr.-quali'!AC42,"")))</f>
        <v>Nawabi Mohammed</v>
      </c>
      <c r="C161" s="206"/>
      <c r="D161" s="4" t="s">
        <v>619</v>
      </c>
      <c r="E161" s="205" t="s">
        <v>599</v>
      </c>
      <c r="F161" s="205" t="s">
        <v>605</v>
      </c>
      <c r="G161" s="146" t="s">
        <v>573</v>
      </c>
      <c r="H161" s="4"/>
      <c r="J161" s="14"/>
      <c r="K161" s="14"/>
      <c r="L161" s="14"/>
    </row>
    <row r="162" spans="1:12" ht="18">
      <c r="A162" s="12">
        <v>159</v>
      </c>
      <c r="B162" s="202" t="str">
        <f>IF('gr.-quali'!AM45=1,'gr.-quali'!AC45,IF('gr.-quali'!AM46=1,'gr.-quali'!AC46,IF('gr.-quali'!AM47=1,'gr.-quali'!AC47,"")))</f>
        <v>Körbel Paul Andre</v>
      </c>
      <c r="C162" s="206"/>
      <c r="D162" s="4" t="s">
        <v>619</v>
      </c>
      <c r="E162" s="205" t="s">
        <v>570</v>
      </c>
      <c r="F162" s="205" t="s">
        <v>594</v>
      </c>
      <c r="G162" s="146" t="s">
        <v>573</v>
      </c>
      <c r="H162" s="4"/>
      <c r="J162" s="14"/>
      <c r="K162" s="14"/>
      <c r="L162" s="14"/>
    </row>
    <row r="163" spans="1:12" ht="18">
      <c r="A163" s="12">
        <v>160</v>
      </c>
      <c r="B163" s="202" t="str">
        <f>IF('gr.-quali'!AM50=1,'gr.-quali'!AC50,IF('gr.-quali'!AM51=1,'gr.-quali'!AC51,IF('gr.-quali'!AM52=1,'gr.-quali'!AC52,"")))</f>
        <v>Haug Dominik</v>
      </c>
      <c r="C163" s="206"/>
      <c r="D163" s="4" t="s">
        <v>619</v>
      </c>
      <c r="E163" s="205" t="s">
        <v>596</v>
      </c>
      <c r="F163" s="146" t="s">
        <v>582</v>
      </c>
      <c r="G163" s="205" t="s">
        <v>575</v>
      </c>
      <c r="H163" s="4"/>
      <c r="J163" s="14"/>
      <c r="K163" s="14"/>
      <c r="L163" s="14"/>
    </row>
    <row r="164" spans="1:12" ht="18">
      <c r="A164" s="12">
        <v>161</v>
      </c>
      <c r="B164" s="231" t="s">
        <v>612</v>
      </c>
      <c r="C164" s="232"/>
      <c r="D164" s="4"/>
      <c r="E164" s="4" t="s">
        <v>597</v>
      </c>
      <c r="F164" s="146" t="s">
        <v>602</v>
      </c>
      <c r="G164" s="146" t="s">
        <v>685</v>
      </c>
      <c r="H164" s="205" t="s">
        <v>606</v>
      </c>
      <c r="J164" s="14"/>
      <c r="K164" s="14"/>
      <c r="L164" s="14"/>
    </row>
    <row r="165" spans="1:12" ht="18">
      <c r="A165" s="12">
        <v>162</v>
      </c>
      <c r="B165" s="231" t="s">
        <v>371</v>
      </c>
      <c r="C165" s="232"/>
      <c r="D165" s="16"/>
      <c r="E165" s="4" t="s">
        <v>709</v>
      </c>
      <c r="F165" s="1" t="s">
        <v>708</v>
      </c>
      <c r="G165" s="1" t="s">
        <v>685</v>
      </c>
      <c r="H165" s="146" t="s">
        <v>707</v>
      </c>
      <c r="J165" s="14"/>
      <c r="K165" s="14"/>
      <c r="L165" s="14"/>
    </row>
    <row r="166" spans="1:12" ht="15">
      <c r="A166" s="18"/>
      <c r="B166" s="212"/>
      <c r="D166" s="133"/>
      <c r="E166" s="16"/>
      <c r="L166" s="14"/>
    </row>
    <row r="167" spans="1:2" ht="15">
      <c r="A167" s="18"/>
      <c r="B167" s="212"/>
    </row>
    <row r="168" spans="1:3" ht="15.75" thickBot="1">
      <c r="A168" s="18"/>
      <c r="B168" s="212"/>
      <c r="C168" s="146"/>
    </row>
    <row r="169" spans="1:4" ht="15">
      <c r="A169" s="18"/>
      <c r="B169" s="242" t="s">
        <v>5</v>
      </c>
      <c r="C169" s="134">
        <v>5000</v>
      </c>
      <c r="D169" s="20">
        <f>C169</f>
        <v>5000</v>
      </c>
    </row>
    <row r="170" spans="1:4" ht="15">
      <c r="A170" s="18"/>
      <c r="B170" s="243" t="s">
        <v>6</v>
      </c>
      <c r="C170" s="135">
        <v>2500</v>
      </c>
      <c r="D170" s="21">
        <f>C170</f>
        <v>2500</v>
      </c>
    </row>
    <row r="171" spans="1:4" ht="15">
      <c r="A171" s="18"/>
      <c r="B171" s="243" t="s">
        <v>7</v>
      </c>
      <c r="C171" s="135">
        <v>1000</v>
      </c>
      <c r="D171" s="21">
        <f>C171*2</f>
        <v>2000</v>
      </c>
    </row>
    <row r="172" spans="1:4" ht="15">
      <c r="A172" s="18"/>
      <c r="B172" s="243" t="s">
        <v>8</v>
      </c>
      <c r="C172" s="135">
        <v>600</v>
      </c>
      <c r="D172" s="21">
        <f>C172*4</f>
        <v>2400</v>
      </c>
    </row>
    <row r="173" spans="1:4" ht="15">
      <c r="A173" s="18"/>
      <c r="B173" s="243" t="s">
        <v>9</v>
      </c>
      <c r="C173" s="135">
        <v>300</v>
      </c>
      <c r="D173" s="21">
        <f>C173*8</f>
        <v>2400</v>
      </c>
    </row>
    <row r="174" spans="1:4" ht="15">
      <c r="A174" s="18"/>
      <c r="B174" s="243" t="s">
        <v>10</v>
      </c>
      <c r="C174" s="135">
        <v>200</v>
      </c>
      <c r="D174" s="21">
        <f>16*C174</f>
        <v>3200</v>
      </c>
    </row>
    <row r="175" spans="1:4" ht="15">
      <c r="A175" s="18"/>
      <c r="B175" s="243" t="s">
        <v>11</v>
      </c>
      <c r="C175" s="135">
        <v>500</v>
      </c>
      <c r="D175" s="21">
        <f>C175</f>
        <v>500</v>
      </c>
    </row>
    <row r="176" spans="1:4" ht="15">
      <c r="A176" s="18"/>
      <c r="B176" s="245" t="s">
        <v>12</v>
      </c>
      <c r="C176" s="136">
        <v>1500</v>
      </c>
      <c r="D176" s="22">
        <v>1500</v>
      </c>
    </row>
    <row r="177" spans="1:4" ht="15">
      <c r="A177" s="18"/>
      <c r="B177" s="245" t="s">
        <v>13</v>
      </c>
      <c r="C177" s="136">
        <v>500</v>
      </c>
      <c r="D177" s="22">
        <f>C177</f>
        <v>500</v>
      </c>
    </row>
    <row r="178" spans="1:4" ht="16.5" thickBot="1">
      <c r="A178" s="18"/>
      <c r="B178" s="246"/>
      <c r="C178" s="137"/>
      <c r="D178" s="23">
        <f>SUM(D169:D177)</f>
        <v>20000</v>
      </c>
    </row>
    <row r="179" spans="1:6" ht="15">
      <c r="A179" s="18"/>
      <c r="B179" s="212"/>
      <c r="E179" s="18"/>
      <c r="F179" s="13"/>
    </row>
    <row r="180" spans="1:2" ht="15">
      <c r="A180" s="18"/>
      <c r="B180" s="213"/>
    </row>
    <row r="181" spans="1:2" ht="15">
      <c r="A181" s="18"/>
      <c r="B181" s="213"/>
    </row>
    <row r="182" spans="1:2" ht="15">
      <c r="A182" s="18"/>
      <c r="B182" s="213"/>
    </row>
    <row r="183" spans="1:12" ht="15">
      <c r="A183" s="19"/>
      <c r="B183" s="213"/>
      <c r="D183" s="16"/>
      <c r="E183" s="16"/>
      <c r="J183" s="14"/>
      <c r="K183" s="14"/>
      <c r="L183" s="14"/>
    </row>
    <row r="184" spans="1:12" ht="18">
      <c r="A184" s="12">
        <v>161</v>
      </c>
      <c r="B184" s="209" t="s">
        <v>536</v>
      </c>
      <c r="C184" s="204" t="s">
        <v>646</v>
      </c>
      <c r="D184" s="16"/>
      <c r="E184" s="16" t="s">
        <v>509</v>
      </c>
      <c r="I184" s="14"/>
      <c r="J184" s="14"/>
      <c r="K184" s="14"/>
      <c r="L184" s="14"/>
    </row>
    <row r="185" spans="1:12" ht="18">
      <c r="A185" s="12">
        <v>162</v>
      </c>
      <c r="B185" s="209" t="s">
        <v>532</v>
      </c>
      <c r="C185" s="204" t="s">
        <v>646</v>
      </c>
      <c r="D185" s="16"/>
      <c r="E185" s="16" t="s">
        <v>513</v>
      </c>
      <c r="I185" s="14"/>
      <c r="J185" s="14"/>
      <c r="K185" s="14"/>
      <c r="L185" s="14"/>
    </row>
    <row r="186" spans="1:12" ht="18">
      <c r="A186" s="12">
        <v>163</v>
      </c>
      <c r="B186" s="202" t="s">
        <v>616</v>
      </c>
      <c r="C186" s="204" t="s">
        <v>646</v>
      </c>
      <c r="D186" s="16"/>
      <c r="E186" s="16" t="s">
        <v>513</v>
      </c>
      <c r="I186" s="14"/>
      <c r="J186" s="14"/>
      <c r="K186" s="14"/>
      <c r="L186" s="14"/>
    </row>
    <row r="187" spans="1:12" ht="18">
      <c r="A187" s="12">
        <v>164</v>
      </c>
      <c r="B187" s="209" t="s">
        <v>527</v>
      </c>
      <c r="C187" s="204" t="s">
        <v>646</v>
      </c>
      <c r="D187" s="16"/>
      <c r="E187" s="16" t="s">
        <v>513</v>
      </c>
      <c r="I187" s="14"/>
      <c r="J187" s="14"/>
      <c r="K187" s="14"/>
      <c r="L187" s="14"/>
    </row>
    <row r="188" spans="1:12" ht="18">
      <c r="A188" s="12">
        <v>165</v>
      </c>
      <c r="B188" s="209" t="s">
        <v>526</v>
      </c>
      <c r="C188" s="204" t="s">
        <v>646</v>
      </c>
      <c r="D188" s="16"/>
      <c r="E188" s="16" t="s">
        <v>513</v>
      </c>
      <c r="I188" s="14"/>
      <c r="J188" s="14"/>
      <c r="K188" s="14"/>
      <c r="L188" s="14"/>
    </row>
    <row r="189" spans="1:12" ht="18">
      <c r="A189" s="12">
        <v>166</v>
      </c>
      <c r="B189" s="209" t="s">
        <v>525</v>
      </c>
      <c r="C189" s="204" t="s">
        <v>646</v>
      </c>
      <c r="D189" s="16"/>
      <c r="E189" s="16" t="s">
        <v>513</v>
      </c>
      <c r="I189" s="14"/>
      <c r="J189" s="14"/>
      <c r="K189" s="14"/>
      <c r="L189" s="14"/>
    </row>
    <row r="190" spans="1:12" ht="18">
      <c r="A190" s="12">
        <v>167</v>
      </c>
      <c r="B190" s="209" t="s">
        <v>517</v>
      </c>
      <c r="C190" s="204" t="s">
        <v>646</v>
      </c>
      <c r="D190" s="16"/>
      <c r="E190" s="16" t="s">
        <v>513</v>
      </c>
      <c r="I190" s="14"/>
      <c r="J190" s="14"/>
      <c r="K190" s="14"/>
      <c r="L190" s="14"/>
    </row>
    <row r="191" spans="1:12" ht="18">
      <c r="A191" s="12">
        <v>168</v>
      </c>
      <c r="B191" s="239" t="s">
        <v>624</v>
      </c>
      <c r="C191" s="204" t="s">
        <v>639</v>
      </c>
      <c r="D191" s="16"/>
      <c r="E191" s="16" t="s">
        <v>509</v>
      </c>
      <c r="I191" s="14"/>
      <c r="J191" s="14"/>
      <c r="K191" s="14"/>
      <c r="L191" s="14"/>
    </row>
    <row r="192" spans="1:12" ht="18">
      <c r="A192" s="12">
        <v>169</v>
      </c>
      <c r="B192" s="209" t="s">
        <v>514</v>
      </c>
      <c r="C192" s="204" t="s">
        <v>643</v>
      </c>
      <c r="D192" s="16"/>
      <c r="E192" s="16" t="s">
        <v>509</v>
      </c>
      <c r="I192" s="14"/>
      <c r="J192" s="14"/>
      <c r="K192" s="14"/>
      <c r="L192" s="14"/>
    </row>
    <row r="193" spans="1:12" ht="18">
      <c r="A193" s="12">
        <v>170</v>
      </c>
      <c r="B193" s="209" t="s">
        <v>672</v>
      </c>
      <c r="C193" s="204" t="s">
        <v>646</v>
      </c>
      <c r="D193" s="16"/>
      <c r="E193" s="16" t="s">
        <v>509</v>
      </c>
      <c r="I193" s="14"/>
      <c r="J193" s="14"/>
      <c r="K193" s="14"/>
      <c r="L193" s="14"/>
    </row>
    <row r="194" spans="1:12" ht="18">
      <c r="A194" s="12">
        <v>171</v>
      </c>
      <c r="B194" s="209" t="s">
        <v>568</v>
      </c>
      <c r="C194" s="204" t="s">
        <v>646</v>
      </c>
      <c r="D194" s="16"/>
      <c r="E194" s="16" t="s">
        <v>509</v>
      </c>
      <c r="I194" s="14"/>
      <c r="J194" s="14"/>
      <c r="K194" s="14"/>
      <c r="L194" s="14"/>
    </row>
    <row r="195" spans="1:12" ht="18">
      <c r="A195" s="12">
        <v>172</v>
      </c>
      <c r="B195" s="209" t="s">
        <v>510</v>
      </c>
      <c r="C195" s="204" t="s">
        <v>646</v>
      </c>
      <c r="D195" s="16"/>
      <c r="E195" s="16" t="s">
        <v>509</v>
      </c>
      <c r="I195" s="14"/>
      <c r="J195" s="14"/>
      <c r="K195" s="14"/>
      <c r="L195" s="14"/>
    </row>
    <row r="196" spans="1:12" ht="18">
      <c r="A196" s="12">
        <v>173</v>
      </c>
      <c r="B196" s="209" t="s">
        <v>438</v>
      </c>
      <c r="C196" s="204" t="s">
        <v>646</v>
      </c>
      <c r="D196" s="16"/>
      <c r="E196" s="203" t="s">
        <v>506</v>
      </c>
      <c r="I196" s="14"/>
      <c r="J196" s="14"/>
      <c r="K196" s="14"/>
      <c r="L196" s="14"/>
    </row>
    <row r="197" spans="1:12" ht="18">
      <c r="A197" s="12">
        <v>174</v>
      </c>
      <c r="B197" s="209" t="s">
        <v>439</v>
      </c>
      <c r="C197" s="204" t="s">
        <v>646</v>
      </c>
      <c r="D197" s="16"/>
      <c r="E197" s="203" t="s">
        <v>506</v>
      </c>
      <c r="I197" s="14"/>
      <c r="J197" s="14"/>
      <c r="K197" s="14"/>
      <c r="L197" s="14"/>
    </row>
    <row r="198" spans="1:12" ht="18">
      <c r="A198" s="12">
        <v>175</v>
      </c>
      <c r="B198" s="209" t="s">
        <v>681</v>
      </c>
      <c r="C198" s="204" t="s">
        <v>655</v>
      </c>
      <c r="D198" s="16"/>
      <c r="E198" s="203" t="s">
        <v>506</v>
      </c>
      <c r="I198" s="14"/>
      <c r="J198" s="14"/>
      <c r="K198" s="14"/>
      <c r="L198" s="14"/>
    </row>
    <row r="199" spans="1:12" ht="18">
      <c r="A199" s="12">
        <v>176</v>
      </c>
      <c r="B199" s="209" t="s">
        <v>440</v>
      </c>
      <c r="C199" s="204" t="s">
        <v>646</v>
      </c>
      <c r="D199" s="16"/>
      <c r="E199" s="203" t="s">
        <v>506</v>
      </c>
      <c r="I199" s="14"/>
      <c r="J199" s="14"/>
      <c r="K199" s="14"/>
      <c r="L199" s="14"/>
    </row>
    <row r="200" spans="1:12" ht="18">
      <c r="A200" s="12">
        <v>177</v>
      </c>
      <c r="B200" s="209" t="s">
        <v>441</v>
      </c>
      <c r="C200" s="204" t="s">
        <v>646</v>
      </c>
      <c r="D200" s="16"/>
      <c r="E200" s="203" t="s">
        <v>506</v>
      </c>
      <c r="I200" s="14"/>
      <c r="J200" s="14"/>
      <c r="K200" s="14"/>
      <c r="L200" s="14"/>
    </row>
    <row r="201" spans="1:12" ht="18">
      <c r="A201" s="12">
        <v>178</v>
      </c>
      <c r="B201" s="209" t="s">
        <v>442</v>
      </c>
      <c r="C201" s="204" t="s">
        <v>646</v>
      </c>
      <c r="D201" s="16"/>
      <c r="E201" s="203" t="s">
        <v>506</v>
      </c>
      <c r="I201" s="14"/>
      <c r="J201" s="14"/>
      <c r="K201" s="14"/>
      <c r="L201" s="14"/>
    </row>
    <row r="202" spans="1:12" ht="18">
      <c r="A202" s="12">
        <v>179</v>
      </c>
      <c r="B202" s="209" t="s">
        <v>567</v>
      </c>
      <c r="C202" s="204"/>
      <c r="D202" s="16"/>
      <c r="E202" s="203" t="s">
        <v>505</v>
      </c>
      <c r="I202" s="14"/>
      <c r="J202" s="14"/>
      <c r="K202" s="14"/>
      <c r="L202" s="14"/>
    </row>
    <row r="203" spans="1:12" ht="18">
      <c r="A203" s="12">
        <v>180</v>
      </c>
      <c r="B203" s="209" t="s">
        <v>566</v>
      </c>
      <c r="C203" s="204" t="s">
        <v>646</v>
      </c>
      <c r="D203" s="16"/>
      <c r="E203" s="203" t="s">
        <v>505</v>
      </c>
      <c r="I203" s="14"/>
      <c r="J203" s="14"/>
      <c r="K203" s="14"/>
      <c r="L203" s="14"/>
    </row>
    <row r="204" spans="1:12" ht="18">
      <c r="A204" s="12">
        <v>181</v>
      </c>
      <c r="B204" s="209" t="s">
        <v>632</v>
      </c>
      <c r="C204" s="204" t="s">
        <v>646</v>
      </c>
      <c r="D204" s="16"/>
      <c r="E204" s="203" t="s">
        <v>505</v>
      </c>
      <c r="I204" s="14"/>
      <c r="J204" s="14"/>
      <c r="K204" s="14"/>
      <c r="L204" s="14"/>
    </row>
    <row r="205" spans="1:12" ht="18">
      <c r="A205" s="12">
        <v>182</v>
      </c>
      <c r="B205" s="209" t="s">
        <v>515</v>
      </c>
      <c r="C205" s="204" t="s">
        <v>646</v>
      </c>
      <c r="D205" s="16"/>
      <c r="E205" s="203" t="s">
        <v>505</v>
      </c>
      <c r="I205" s="14"/>
      <c r="J205" s="14"/>
      <c r="K205" s="14"/>
      <c r="L205" s="14"/>
    </row>
    <row r="206" spans="1:12" ht="18">
      <c r="A206" s="12">
        <v>183</v>
      </c>
      <c r="B206" s="209" t="s">
        <v>564</v>
      </c>
      <c r="C206" s="204" t="s">
        <v>646</v>
      </c>
      <c r="D206" s="16"/>
      <c r="E206" s="203" t="s">
        <v>505</v>
      </c>
      <c r="I206" s="14"/>
      <c r="J206" s="14"/>
      <c r="K206" s="14"/>
      <c r="L206" s="14"/>
    </row>
    <row r="207" spans="1:12" ht="18">
      <c r="A207" s="12">
        <v>184</v>
      </c>
      <c r="B207" s="209" t="s">
        <v>563</v>
      </c>
      <c r="C207" s="204" t="s">
        <v>646</v>
      </c>
      <c r="D207" s="16"/>
      <c r="E207" s="203" t="s">
        <v>505</v>
      </c>
      <c r="I207" s="14"/>
      <c r="J207" s="14"/>
      <c r="K207" s="14"/>
      <c r="L207" s="14"/>
    </row>
    <row r="208" spans="1:12" ht="18">
      <c r="A208" s="12">
        <v>185</v>
      </c>
      <c r="B208" s="209" t="s">
        <v>427</v>
      </c>
      <c r="C208" s="204" t="s">
        <v>646</v>
      </c>
      <c r="D208" s="16"/>
      <c r="E208" s="203" t="s">
        <v>504</v>
      </c>
      <c r="I208" s="14"/>
      <c r="J208" s="14"/>
      <c r="K208" s="14"/>
      <c r="L208" s="14"/>
    </row>
    <row r="209" spans="1:12" ht="18">
      <c r="A209" s="12">
        <v>186</v>
      </c>
      <c r="B209" s="209" t="s">
        <v>561</v>
      </c>
      <c r="C209" s="204" t="s">
        <v>646</v>
      </c>
      <c r="D209" s="16"/>
      <c r="E209" s="203" t="s">
        <v>504</v>
      </c>
      <c r="I209" s="14"/>
      <c r="J209" s="14"/>
      <c r="K209" s="14"/>
      <c r="L209" s="14"/>
    </row>
    <row r="210" spans="1:12" ht="18">
      <c r="A210" s="12">
        <v>187</v>
      </c>
      <c r="B210" s="209" t="s">
        <v>560</v>
      </c>
      <c r="C210" s="204" t="s">
        <v>646</v>
      </c>
      <c r="D210" s="16"/>
      <c r="E210" s="203" t="s">
        <v>504</v>
      </c>
      <c r="I210" s="14"/>
      <c r="J210" s="14"/>
      <c r="K210" s="14"/>
      <c r="L210" s="14"/>
    </row>
    <row r="211" spans="1:12" ht="18">
      <c r="A211" s="12">
        <v>188</v>
      </c>
      <c r="B211" s="209" t="s">
        <v>559</v>
      </c>
      <c r="C211" s="204" t="s">
        <v>646</v>
      </c>
      <c r="D211" s="16"/>
      <c r="E211" s="203" t="s">
        <v>504</v>
      </c>
      <c r="I211" s="14"/>
      <c r="J211" s="14"/>
      <c r="K211" s="14"/>
      <c r="L211" s="14"/>
    </row>
    <row r="212" spans="1:12" ht="18">
      <c r="A212" s="12">
        <v>189</v>
      </c>
      <c r="B212" s="209" t="s">
        <v>558</v>
      </c>
      <c r="C212" s="204" t="s">
        <v>646</v>
      </c>
      <c r="D212" s="16"/>
      <c r="E212" s="203" t="s">
        <v>504</v>
      </c>
      <c r="I212" s="14"/>
      <c r="J212" s="14"/>
      <c r="K212" s="14"/>
      <c r="L212" s="14"/>
    </row>
    <row r="213" spans="1:12" ht="18">
      <c r="A213" s="12">
        <v>190</v>
      </c>
      <c r="B213" s="209" t="s">
        <v>557</v>
      </c>
      <c r="C213" s="204" t="s">
        <v>646</v>
      </c>
      <c r="D213" s="16"/>
      <c r="E213" s="203" t="s">
        <v>504</v>
      </c>
      <c r="I213" s="14"/>
      <c r="J213" s="14"/>
      <c r="K213" s="14"/>
      <c r="L213" s="14"/>
    </row>
    <row r="214" spans="1:12" ht="18">
      <c r="A214" s="12">
        <v>191</v>
      </c>
      <c r="B214" s="209" t="s">
        <v>556</v>
      </c>
      <c r="C214" s="204" t="s">
        <v>646</v>
      </c>
      <c r="D214" s="16"/>
      <c r="E214" s="203" t="s">
        <v>504</v>
      </c>
      <c r="I214" s="14"/>
      <c r="J214" s="14"/>
      <c r="K214" s="14"/>
      <c r="L214" s="14"/>
    </row>
    <row r="215" spans="1:12" ht="18">
      <c r="A215" s="12">
        <v>192</v>
      </c>
      <c r="B215" s="209" t="s">
        <v>555</v>
      </c>
      <c r="C215" s="204" t="s">
        <v>646</v>
      </c>
      <c r="D215" s="16"/>
      <c r="E215" s="203" t="s">
        <v>504</v>
      </c>
      <c r="I215" s="14"/>
      <c r="J215" s="14"/>
      <c r="K215" s="14"/>
      <c r="L215" s="14"/>
    </row>
    <row r="216" spans="1:12" ht="18">
      <c r="A216" s="12">
        <v>193</v>
      </c>
      <c r="B216" s="238" t="s">
        <v>659</v>
      </c>
      <c r="C216" s="204" t="s">
        <v>646</v>
      </c>
      <c r="D216" s="16"/>
      <c r="E216" s="203" t="s">
        <v>504</v>
      </c>
      <c r="I216" s="14"/>
      <c r="J216" s="14"/>
      <c r="K216" s="14"/>
      <c r="L216" s="14"/>
    </row>
    <row r="217" spans="1:12" ht="18">
      <c r="A217" s="12">
        <v>194</v>
      </c>
      <c r="B217" s="209" t="s">
        <v>554</v>
      </c>
      <c r="C217" s="204" t="s">
        <v>646</v>
      </c>
      <c r="D217" s="16"/>
      <c r="E217" s="203" t="s">
        <v>504</v>
      </c>
      <c r="I217" s="14"/>
      <c r="J217" s="14"/>
      <c r="K217" s="14"/>
      <c r="L217" s="14"/>
    </row>
    <row r="218" spans="1:12" ht="18">
      <c r="A218" s="12">
        <v>195</v>
      </c>
      <c r="B218" s="209" t="s">
        <v>553</v>
      </c>
      <c r="C218" s="204" t="s">
        <v>646</v>
      </c>
      <c r="D218" s="16"/>
      <c r="E218" s="203" t="s">
        <v>504</v>
      </c>
      <c r="I218" s="14"/>
      <c r="J218" s="14"/>
      <c r="K218" s="14"/>
      <c r="L218" s="14"/>
    </row>
    <row r="219" spans="1:12" ht="18">
      <c r="A219" s="12">
        <v>196</v>
      </c>
      <c r="B219" s="209" t="s">
        <v>669</v>
      </c>
      <c r="C219" s="204" t="s">
        <v>646</v>
      </c>
      <c r="D219" s="16"/>
      <c r="E219" s="203" t="s">
        <v>504</v>
      </c>
      <c r="I219" s="14"/>
      <c r="J219" s="14"/>
      <c r="K219" s="14"/>
      <c r="L219" s="14"/>
    </row>
    <row r="220" spans="1:12" ht="18">
      <c r="A220" s="12">
        <v>197</v>
      </c>
      <c r="B220" s="209" t="s">
        <v>432</v>
      </c>
      <c r="C220" s="204" t="s">
        <v>646</v>
      </c>
      <c r="D220" s="16"/>
      <c r="E220" s="203" t="s">
        <v>505</v>
      </c>
      <c r="I220" s="14"/>
      <c r="J220" s="14"/>
      <c r="K220" s="14"/>
      <c r="L220" s="14"/>
    </row>
    <row r="221" spans="1:12" ht="18">
      <c r="A221" s="12">
        <v>198</v>
      </c>
      <c r="B221" s="202" t="s">
        <v>631</v>
      </c>
      <c r="C221" s="204" t="s">
        <v>646</v>
      </c>
      <c r="D221" s="16"/>
      <c r="E221" s="203" t="s">
        <v>505</v>
      </c>
      <c r="I221" s="14"/>
      <c r="J221" s="14"/>
      <c r="K221" s="14"/>
      <c r="L221" s="14"/>
    </row>
    <row r="222" spans="1:12" ht="18">
      <c r="A222" s="12">
        <v>199</v>
      </c>
      <c r="B222" s="209" t="s">
        <v>695</v>
      </c>
      <c r="C222" s="204" t="s">
        <v>646</v>
      </c>
      <c r="D222" s="16"/>
      <c r="E222" s="203" t="s">
        <v>505</v>
      </c>
      <c r="I222" s="14"/>
      <c r="J222" s="14"/>
      <c r="K222" s="14"/>
      <c r="L222" s="14"/>
    </row>
    <row r="223" spans="1:12" ht="18">
      <c r="A223" s="12">
        <v>200</v>
      </c>
      <c r="B223" s="209" t="s">
        <v>552</v>
      </c>
      <c r="C223" s="204" t="s">
        <v>646</v>
      </c>
      <c r="D223" s="16"/>
      <c r="E223" s="203" t="s">
        <v>505</v>
      </c>
      <c r="I223" s="14"/>
      <c r="J223" s="14"/>
      <c r="K223" s="14"/>
      <c r="L223" s="14"/>
    </row>
    <row r="224" spans="1:12" ht="18">
      <c r="A224" s="12">
        <v>201</v>
      </c>
      <c r="B224" s="209" t="s">
        <v>690</v>
      </c>
      <c r="C224" s="204" t="s">
        <v>646</v>
      </c>
      <c r="D224" s="16"/>
      <c r="E224" s="203" t="s">
        <v>505</v>
      </c>
      <c r="I224" s="14"/>
      <c r="J224" s="14"/>
      <c r="K224" s="14"/>
      <c r="L224" s="14"/>
    </row>
    <row r="225" spans="1:12" ht="18">
      <c r="A225" s="12">
        <v>202</v>
      </c>
      <c r="B225" s="209" t="s">
        <v>551</v>
      </c>
      <c r="C225" s="204"/>
      <c r="D225" s="16"/>
      <c r="E225" s="203" t="s">
        <v>505</v>
      </c>
      <c r="I225" s="14"/>
      <c r="J225" s="14"/>
      <c r="K225" s="14"/>
      <c r="L225" s="14"/>
    </row>
    <row r="226" spans="1:12" ht="18">
      <c r="A226" s="12">
        <v>203</v>
      </c>
      <c r="B226" s="209" t="s">
        <v>550</v>
      </c>
      <c r="C226" s="204" t="s">
        <v>646</v>
      </c>
      <c r="D226" s="16"/>
      <c r="E226" s="203" t="s">
        <v>506</v>
      </c>
      <c r="I226" s="14"/>
      <c r="J226" s="14"/>
      <c r="K226" s="14"/>
      <c r="L226" s="14"/>
    </row>
    <row r="227" spans="1:12" ht="18">
      <c r="A227" s="12">
        <v>204</v>
      </c>
      <c r="B227" s="209" t="s">
        <v>549</v>
      </c>
      <c r="C227" s="204" t="s">
        <v>646</v>
      </c>
      <c r="D227" s="16"/>
      <c r="E227" s="203" t="s">
        <v>506</v>
      </c>
      <c r="I227" s="14"/>
      <c r="J227" s="14"/>
      <c r="K227" s="14"/>
      <c r="L227" s="14"/>
    </row>
    <row r="228" spans="1:12" ht="18">
      <c r="A228" s="12">
        <v>205</v>
      </c>
      <c r="B228" s="209" t="s">
        <v>433</v>
      </c>
      <c r="C228" s="204" t="s">
        <v>646</v>
      </c>
      <c r="D228" s="16"/>
      <c r="E228" s="203" t="s">
        <v>506</v>
      </c>
      <c r="I228" s="14"/>
      <c r="J228" s="14"/>
      <c r="K228" s="14"/>
      <c r="L228" s="14"/>
    </row>
    <row r="229" spans="1:12" ht="18">
      <c r="A229" s="12">
        <v>206</v>
      </c>
      <c r="B229" s="209" t="s">
        <v>694</v>
      </c>
      <c r="C229" s="204" t="s">
        <v>646</v>
      </c>
      <c r="D229" s="16"/>
      <c r="E229" s="203" t="s">
        <v>506</v>
      </c>
      <c r="I229" s="14"/>
      <c r="J229" s="14"/>
      <c r="K229" s="14"/>
      <c r="L229" s="14"/>
    </row>
    <row r="230" spans="1:12" ht="18">
      <c r="A230" s="12">
        <v>207</v>
      </c>
      <c r="B230" s="209" t="s">
        <v>548</v>
      </c>
      <c r="C230" s="204" t="s">
        <v>646</v>
      </c>
      <c r="D230" s="16"/>
      <c r="E230" s="203" t="s">
        <v>506</v>
      </c>
      <c r="I230" s="14"/>
      <c r="J230" s="14"/>
      <c r="K230" s="14"/>
      <c r="L230" s="14"/>
    </row>
    <row r="231" spans="1:12" ht="18">
      <c r="A231" s="12">
        <v>208</v>
      </c>
      <c r="B231" s="209" t="s">
        <v>628</v>
      </c>
      <c r="C231" s="204" t="s">
        <v>646</v>
      </c>
      <c r="D231" s="16"/>
      <c r="E231" s="203" t="s">
        <v>506</v>
      </c>
      <c r="I231" s="14"/>
      <c r="J231" s="14"/>
      <c r="K231" s="14"/>
      <c r="L231" s="14"/>
    </row>
    <row r="232" spans="1:12" ht="18">
      <c r="A232" s="12">
        <v>209</v>
      </c>
      <c r="B232" s="209" t="s">
        <v>547</v>
      </c>
      <c r="C232" s="204" t="s">
        <v>646</v>
      </c>
      <c r="D232" s="16"/>
      <c r="E232" s="16" t="s">
        <v>509</v>
      </c>
      <c r="I232" s="14"/>
      <c r="J232" s="14"/>
      <c r="K232" s="14"/>
      <c r="L232" s="14"/>
    </row>
    <row r="233" spans="1:12" ht="18">
      <c r="A233" s="12">
        <v>210</v>
      </c>
      <c r="B233" s="209" t="s">
        <v>545</v>
      </c>
      <c r="C233" s="204" t="s">
        <v>646</v>
      </c>
      <c r="D233" s="16"/>
      <c r="E233" s="16" t="s">
        <v>509</v>
      </c>
      <c r="I233" s="14"/>
      <c r="J233" s="14"/>
      <c r="K233" s="14"/>
      <c r="L233" s="14"/>
    </row>
    <row r="234" spans="1:12" ht="18">
      <c r="A234" s="12">
        <v>211</v>
      </c>
      <c r="B234" s="209" t="s">
        <v>544</v>
      </c>
      <c r="C234" s="204" t="s">
        <v>646</v>
      </c>
      <c r="D234" s="16"/>
      <c r="E234" s="16" t="s">
        <v>509</v>
      </c>
      <c r="I234" s="14"/>
      <c r="J234" s="14"/>
      <c r="K234" s="14"/>
      <c r="L234" s="14"/>
    </row>
    <row r="235" spans="1:12" ht="18">
      <c r="A235" s="12">
        <v>212</v>
      </c>
      <c r="B235" s="209" t="s">
        <v>542</v>
      </c>
      <c r="C235" s="204" t="s">
        <v>646</v>
      </c>
      <c r="D235" s="16"/>
      <c r="E235" s="16" t="s">
        <v>509</v>
      </c>
      <c r="I235" s="14"/>
      <c r="J235" s="14"/>
      <c r="K235" s="14"/>
      <c r="L235" s="14"/>
    </row>
    <row r="236" spans="1:12" ht="18">
      <c r="A236" s="12">
        <v>213</v>
      </c>
      <c r="B236" s="209" t="s">
        <v>541</v>
      </c>
      <c r="C236" s="204" t="s">
        <v>646</v>
      </c>
      <c r="D236" s="16"/>
      <c r="E236" s="16" t="s">
        <v>509</v>
      </c>
      <c r="I236" s="14"/>
      <c r="J236" s="14"/>
      <c r="K236" s="14"/>
      <c r="L236" s="14"/>
    </row>
    <row r="237" spans="1:12" ht="18">
      <c r="A237" s="12">
        <v>214</v>
      </c>
      <c r="B237" s="209" t="s">
        <v>539</v>
      </c>
      <c r="C237" s="204" t="s">
        <v>647</v>
      </c>
      <c r="D237" s="16"/>
      <c r="E237" s="16" t="s">
        <v>513</v>
      </c>
      <c r="I237" s="14"/>
      <c r="J237" s="14"/>
      <c r="K237" s="14"/>
      <c r="L237" s="14"/>
    </row>
    <row r="238" spans="1:12" ht="18">
      <c r="A238" s="12">
        <v>215</v>
      </c>
      <c r="B238" s="209" t="s">
        <v>538</v>
      </c>
      <c r="C238" s="204" t="s">
        <v>646</v>
      </c>
      <c r="D238" s="16"/>
      <c r="E238" s="16" t="s">
        <v>513</v>
      </c>
      <c r="I238" s="14"/>
      <c r="J238" s="14"/>
      <c r="K238" s="14"/>
      <c r="L238" s="14"/>
    </row>
    <row r="239" spans="1:12" ht="18">
      <c r="A239" s="12">
        <v>216</v>
      </c>
      <c r="B239" s="209" t="s">
        <v>537</v>
      </c>
      <c r="C239" s="204" t="s">
        <v>646</v>
      </c>
      <c r="D239" s="16"/>
      <c r="E239" s="16" t="s">
        <v>513</v>
      </c>
      <c r="I239" s="14"/>
      <c r="J239" s="14"/>
      <c r="K239" s="14"/>
      <c r="L239" s="14"/>
    </row>
    <row r="240" spans="1:12" ht="18">
      <c r="A240" s="12">
        <v>217</v>
      </c>
      <c r="B240" s="202" t="s">
        <v>614</v>
      </c>
      <c r="C240" s="204" t="s">
        <v>646</v>
      </c>
      <c r="D240" s="16"/>
      <c r="E240" s="16" t="s">
        <v>513</v>
      </c>
      <c r="I240" s="14"/>
      <c r="J240" s="14"/>
      <c r="K240" s="14"/>
      <c r="L240" s="14"/>
    </row>
    <row r="241" spans="1:12" ht="18">
      <c r="A241" s="12">
        <v>218</v>
      </c>
      <c r="B241" s="209" t="s">
        <v>634</v>
      </c>
      <c r="C241" s="204" t="s">
        <v>646</v>
      </c>
      <c r="D241" s="16"/>
      <c r="E241" s="16" t="s">
        <v>513</v>
      </c>
      <c r="I241" s="14"/>
      <c r="J241" s="14"/>
      <c r="K241" s="14"/>
      <c r="L241" s="14"/>
    </row>
    <row r="242" spans="1:12" ht="18">
      <c r="A242" s="12">
        <v>219</v>
      </c>
      <c r="B242" s="209" t="s">
        <v>533</v>
      </c>
      <c r="C242" s="204" t="s">
        <v>646</v>
      </c>
      <c r="D242" s="16"/>
      <c r="E242" s="16" t="s">
        <v>513</v>
      </c>
      <c r="I242" s="14"/>
      <c r="J242" s="14"/>
      <c r="K242" s="14"/>
      <c r="L242" s="14"/>
    </row>
    <row r="243" spans="1:12" ht="18">
      <c r="A243" s="12">
        <v>220</v>
      </c>
      <c r="B243" s="202" t="s">
        <v>698</v>
      </c>
      <c r="C243" s="204" t="s">
        <v>646</v>
      </c>
      <c r="D243" s="16"/>
      <c r="E243" s="16" t="s">
        <v>509</v>
      </c>
      <c r="I243" s="14"/>
      <c r="J243" s="14"/>
      <c r="K243" s="14"/>
      <c r="L243" s="14"/>
    </row>
    <row r="244" spans="1:12" ht="18">
      <c r="A244" s="12">
        <v>221</v>
      </c>
      <c r="B244" s="202" t="s">
        <v>626</v>
      </c>
      <c r="C244" s="204" t="s">
        <v>646</v>
      </c>
      <c r="D244" s="16"/>
      <c r="E244" s="16" t="s">
        <v>509</v>
      </c>
      <c r="I244" s="14"/>
      <c r="J244" s="14"/>
      <c r="K244" s="14"/>
      <c r="L244" s="14"/>
    </row>
    <row r="245" spans="1:12" ht="18">
      <c r="A245" s="12">
        <v>222</v>
      </c>
      <c r="B245" s="238" t="s">
        <v>668</v>
      </c>
      <c r="C245" s="204" t="s">
        <v>646</v>
      </c>
      <c r="D245" s="16"/>
      <c r="E245" s="16" t="s">
        <v>513</v>
      </c>
      <c r="I245" s="14"/>
      <c r="J245" s="14"/>
      <c r="K245" s="14"/>
      <c r="L245" s="14"/>
    </row>
    <row r="246" spans="1:12" ht="18">
      <c r="A246" s="12">
        <v>223</v>
      </c>
      <c r="B246" s="209" t="s">
        <v>530</v>
      </c>
      <c r="C246" s="204" t="s">
        <v>646</v>
      </c>
      <c r="D246" s="16"/>
      <c r="E246" s="16" t="s">
        <v>513</v>
      </c>
      <c r="I246" s="14"/>
      <c r="J246" s="14"/>
      <c r="K246" s="14"/>
      <c r="L246" s="14"/>
    </row>
    <row r="247" spans="1:12" ht="18">
      <c r="A247" s="12">
        <v>224</v>
      </c>
      <c r="B247" s="209" t="s">
        <v>529</v>
      </c>
      <c r="C247" s="204" t="s">
        <v>646</v>
      </c>
      <c r="D247" s="16"/>
      <c r="E247" s="16" t="s">
        <v>513</v>
      </c>
      <c r="I247" s="14"/>
      <c r="J247" s="14"/>
      <c r="K247" s="14"/>
      <c r="L247" s="14"/>
    </row>
    <row r="248" spans="1:12" ht="18">
      <c r="A248" s="12">
        <v>225</v>
      </c>
      <c r="B248" s="209" t="s">
        <v>528</v>
      </c>
      <c r="C248" s="204" t="s">
        <v>646</v>
      </c>
      <c r="D248" s="16"/>
      <c r="E248" s="16" t="s">
        <v>513</v>
      </c>
      <c r="I248" s="14"/>
      <c r="J248" s="14"/>
      <c r="K248" s="14"/>
      <c r="L248" s="14"/>
    </row>
    <row r="249" spans="1:12" ht="18">
      <c r="A249" s="12">
        <v>226</v>
      </c>
      <c r="B249" s="202" t="s">
        <v>633</v>
      </c>
      <c r="C249" s="204" t="s">
        <v>644</v>
      </c>
      <c r="D249" s="16"/>
      <c r="E249" s="16" t="s">
        <v>513</v>
      </c>
      <c r="I249" s="14"/>
      <c r="J249" s="14"/>
      <c r="K249" s="14"/>
      <c r="L249" s="14"/>
    </row>
    <row r="250" spans="1:12" ht="18">
      <c r="A250" s="12">
        <v>227</v>
      </c>
      <c r="B250" s="209" t="s">
        <v>524</v>
      </c>
      <c r="C250" s="204" t="s">
        <v>646</v>
      </c>
      <c r="D250" s="16"/>
      <c r="E250" s="16" t="s">
        <v>513</v>
      </c>
      <c r="I250" s="14"/>
      <c r="J250" s="14"/>
      <c r="K250" s="14"/>
      <c r="L250" s="14"/>
    </row>
    <row r="251" spans="1:12" ht="18">
      <c r="A251" s="12">
        <v>228</v>
      </c>
      <c r="B251" s="239" t="s">
        <v>523</v>
      </c>
      <c r="C251" s="204" t="s">
        <v>646</v>
      </c>
      <c r="D251" s="16"/>
      <c r="E251" s="16" t="s">
        <v>509</v>
      </c>
      <c r="I251" s="14"/>
      <c r="J251" s="14"/>
      <c r="K251" s="14"/>
      <c r="L251" s="14"/>
    </row>
    <row r="252" spans="1:12" ht="18">
      <c r="A252" s="12">
        <v>229</v>
      </c>
      <c r="B252" s="209" t="s">
        <v>636</v>
      </c>
      <c r="C252" s="204" t="s">
        <v>646</v>
      </c>
      <c r="D252" s="16"/>
      <c r="E252" s="16" t="s">
        <v>509</v>
      </c>
      <c r="I252" s="14"/>
      <c r="J252" s="14"/>
      <c r="K252" s="14"/>
      <c r="L252" s="14"/>
    </row>
    <row r="253" spans="1:12" ht="18">
      <c r="A253" s="12">
        <v>230</v>
      </c>
      <c r="B253" s="209" t="s">
        <v>522</v>
      </c>
      <c r="C253" s="204" t="s">
        <v>646</v>
      </c>
      <c r="D253" s="16"/>
      <c r="E253" s="16" t="s">
        <v>509</v>
      </c>
      <c r="I253" s="14"/>
      <c r="J253" s="14"/>
      <c r="K253" s="14"/>
      <c r="L253" s="14"/>
    </row>
    <row r="254" spans="1:12" ht="18">
      <c r="A254" s="12">
        <v>231</v>
      </c>
      <c r="B254" s="209" t="s">
        <v>693</v>
      </c>
      <c r="C254" s="204" t="s">
        <v>642</v>
      </c>
      <c r="D254" s="16"/>
      <c r="E254" s="16" t="s">
        <v>509</v>
      </c>
      <c r="I254" s="14"/>
      <c r="J254" s="14"/>
      <c r="K254" s="14"/>
      <c r="L254" s="14"/>
    </row>
    <row r="255" spans="1:12" ht="18">
      <c r="A255" s="12">
        <v>232</v>
      </c>
      <c r="B255" s="209" t="s">
        <v>689</v>
      </c>
      <c r="C255" s="204" t="s">
        <v>646</v>
      </c>
      <c r="D255" s="16"/>
      <c r="E255" s="16" t="s">
        <v>509</v>
      </c>
      <c r="I255" s="14"/>
      <c r="J255" s="14"/>
      <c r="K255" s="14"/>
      <c r="L255" s="14"/>
    </row>
    <row r="256" spans="1:12" ht="18">
      <c r="A256" s="12">
        <v>233</v>
      </c>
      <c r="B256" s="209" t="s">
        <v>677</v>
      </c>
      <c r="C256" s="204" t="s">
        <v>646</v>
      </c>
      <c r="D256" s="16"/>
      <c r="E256" s="203" t="s">
        <v>506</v>
      </c>
      <c r="I256" s="14"/>
      <c r="J256" s="14"/>
      <c r="K256" s="14"/>
      <c r="L256" s="14"/>
    </row>
    <row r="257" spans="1:12" ht="18">
      <c r="A257" s="12">
        <v>234</v>
      </c>
      <c r="B257" s="209" t="s">
        <v>625</v>
      </c>
      <c r="C257" s="204" t="s">
        <v>646</v>
      </c>
      <c r="D257" s="16"/>
      <c r="E257" s="203" t="s">
        <v>506</v>
      </c>
      <c r="I257" s="14"/>
      <c r="J257" s="14"/>
      <c r="K257" s="14"/>
      <c r="L257" s="14"/>
    </row>
    <row r="258" spans="1:12" ht="18">
      <c r="A258" s="12">
        <v>235</v>
      </c>
      <c r="B258" s="209" t="s">
        <v>516</v>
      </c>
      <c r="C258" s="204" t="s">
        <v>646</v>
      </c>
      <c r="D258" s="16"/>
      <c r="E258" s="203" t="s">
        <v>506</v>
      </c>
      <c r="I258" s="14"/>
      <c r="J258" s="14"/>
      <c r="K258" s="14"/>
      <c r="L258" s="14"/>
    </row>
    <row r="259" spans="1:12" ht="18">
      <c r="A259" s="12">
        <v>236</v>
      </c>
      <c r="B259" s="209" t="s">
        <v>519</v>
      </c>
      <c r="C259" s="204" t="s">
        <v>646</v>
      </c>
      <c r="D259" s="16"/>
      <c r="E259" s="203" t="s">
        <v>506</v>
      </c>
      <c r="I259" s="14"/>
      <c r="J259" s="14"/>
      <c r="K259" s="14"/>
      <c r="L259" s="14"/>
    </row>
    <row r="260" spans="1:12" ht="18">
      <c r="A260" s="12">
        <v>237</v>
      </c>
      <c r="B260" s="209" t="s">
        <v>691</v>
      </c>
      <c r="C260" s="204" t="s">
        <v>646</v>
      </c>
      <c r="D260" s="16"/>
      <c r="E260" s="203" t="s">
        <v>506</v>
      </c>
      <c r="I260" s="14"/>
      <c r="J260" s="14"/>
      <c r="K260" s="14"/>
      <c r="L260" s="14"/>
    </row>
    <row r="261" spans="1:12" ht="18">
      <c r="A261" s="12">
        <v>238</v>
      </c>
      <c r="B261" s="209" t="s">
        <v>518</v>
      </c>
      <c r="C261" s="204" t="s">
        <v>646</v>
      </c>
      <c r="D261" s="16"/>
      <c r="E261" s="203" t="s">
        <v>506</v>
      </c>
      <c r="I261" s="14"/>
      <c r="J261" s="14"/>
      <c r="K261" s="14"/>
      <c r="L261" s="14"/>
    </row>
    <row r="262" spans="1:12" ht="18">
      <c r="A262" s="12">
        <v>239</v>
      </c>
      <c r="B262" s="209" t="s">
        <v>665</v>
      </c>
      <c r="C262" s="204" t="s">
        <v>646</v>
      </c>
      <c r="D262" s="16"/>
      <c r="E262" s="203" t="s">
        <v>505</v>
      </c>
      <c r="I262" s="14"/>
      <c r="J262" s="14"/>
      <c r="K262" s="14"/>
      <c r="L262" s="14"/>
    </row>
    <row r="263" spans="1:12" ht="18">
      <c r="A263" s="12">
        <v>240</v>
      </c>
      <c r="B263" s="209" t="s">
        <v>520</v>
      </c>
      <c r="C263" s="204" t="s">
        <v>644</v>
      </c>
      <c r="D263" s="16"/>
      <c r="E263" s="203" t="s">
        <v>505</v>
      </c>
      <c r="I263" s="14"/>
      <c r="J263" s="14"/>
      <c r="K263" s="14"/>
      <c r="L263" s="14"/>
    </row>
    <row r="264" spans="1:12" ht="18">
      <c r="A264" s="12">
        <v>241</v>
      </c>
      <c r="B264" s="209" t="s">
        <v>565</v>
      </c>
      <c r="C264" s="204" t="s">
        <v>646</v>
      </c>
      <c r="D264" s="16"/>
      <c r="E264" s="203" t="s">
        <v>505</v>
      </c>
      <c r="I264" s="14"/>
      <c r="J264" s="14"/>
      <c r="K264" s="14"/>
      <c r="L264" s="14"/>
    </row>
    <row r="265" spans="1:12" ht="18">
      <c r="A265" s="12">
        <v>242</v>
      </c>
      <c r="B265" s="209" t="s">
        <v>667</v>
      </c>
      <c r="C265" s="204" t="s">
        <v>646</v>
      </c>
      <c r="D265" s="16"/>
      <c r="E265" s="203" t="s">
        <v>505</v>
      </c>
      <c r="I265" s="14"/>
      <c r="J265" s="14"/>
      <c r="K265" s="14"/>
      <c r="L265" s="14"/>
    </row>
    <row r="266" spans="1:12" ht="18">
      <c r="A266" s="12">
        <v>243</v>
      </c>
      <c r="B266" s="209" t="s">
        <v>512</v>
      </c>
      <c r="C266" s="204"/>
      <c r="D266" s="16"/>
      <c r="E266" s="203" t="s">
        <v>505</v>
      </c>
      <c r="I266" s="14"/>
      <c r="J266" s="14"/>
      <c r="K266" s="14"/>
      <c r="L266" s="14"/>
    </row>
    <row r="267" spans="1:12" ht="18">
      <c r="A267" s="12">
        <v>244</v>
      </c>
      <c r="B267" s="209" t="s">
        <v>511</v>
      </c>
      <c r="C267" s="204" t="s">
        <v>644</v>
      </c>
      <c r="D267" s="16"/>
      <c r="E267" s="203" t="s">
        <v>505</v>
      </c>
      <c r="I267" s="14"/>
      <c r="J267" s="14"/>
      <c r="K267" s="14"/>
      <c r="L267" s="14"/>
    </row>
    <row r="268" spans="1:12" ht="18">
      <c r="A268" s="12">
        <v>245</v>
      </c>
      <c r="B268" s="209" t="s">
        <v>508</v>
      </c>
      <c r="C268" s="204" t="s">
        <v>644</v>
      </c>
      <c r="D268" s="16"/>
      <c r="E268" s="203" t="s">
        <v>504</v>
      </c>
      <c r="I268" s="14"/>
      <c r="J268" s="14"/>
      <c r="K268" s="14"/>
      <c r="L268" s="14"/>
    </row>
    <row r="269" spans="1:12" ht="18">
      <c r="A269" s="12">
        <v>246</v>
      </c>
      <c r="B269" s="209" t="s">
        <v>637</v>
      </c>
      <c r="C269" s="204" t="s">
        <v>644</v>
      </c>
      <c r="D269" s="16"/>
      <c r="E269" s="203" t="s">
        <v>504</v>
      </c>
      <c r="I269" s="14"/>
      <c r="J269" s="14"/>
      <c r="K269" s="14"/>
      <c r="L269" s="14"/>
    </row>
    <row r="270" spans="1:12" ht="18">
      <c r="A270" s="12">
        <v>247</v>
      </c>
      <c r="B270" s="209" t="s">
        <v>507</v>
      </c>
      <c r="C270" s="204" t="s">
        <v>642</v>
      </c>
      <c r="D270" s="16"/>
      <c r="E270" s="203" t="s">
        <v>504</v>
      </c>
      <c r="I270" s="14"/>
      <c r="J270" s="14"/>
      <c r="K270" s="14"/>
      <c r="L270" s="14"/>
    </row>
    <row r="271" spans="1:12" ht="18">
      <c r="A271" s="12">
        <v>248</v>
      </c>
      <c r="B271" s="209" t="s">
        <v>688</v>
      </c>
      <c r="C271" s="204"/>
      <c r="D271" s="16"/>
      <c r="E271" s="203" t="s">
        <v>504</v>
      </c>
      <c r="I271" s="14"/>
      <c r="J271" s="14"/>
      <c r="K271" s="14"/>
      <c r="L271" s="14"/>
    </row>
    <row r="272" spans="1:12" ht="18">
      <c r="A272" s="12">
        <v>249</v>
      </c>
      <c r="B272" s="209" t="s">
        <v>670</v>
      </c>
      <c r="C272" s="204" t="s">
        <v>645</v>
      </c>
      <c r="D272" s="16"/>
      <c r="E272" s="203" t="s">
        <v>504</v>
      </c>
      <c r="I272" s="14"/>
      <c r="J272" s="14"/>
      <c r="K272" s="14"/>
      <c r="L272" s="14"/>
    </row>
    <row r="273" spans="1:12" ht="18">
      <c r="A273" s="12">
        <v>250</v>
      </c>
      <c r="B273" s="209" t="s">
        <v>658</v>
      </c>
      <c r="C273" s="204" t="s">
        <v>646</v>
      </c>
      <c r="D273" s="16"/>
      <c r="E273" s="203" t="s">
        <v>504</v>
      </c>
      <c r="I273" s="14"/>
      <c r="J273" s="14"/>
      <c r="K273" s="14"/>
      <c r="L273" s="14"/>
    </row>
    <row r="274" spans="4:12" ht="12.75">
      <c r="D274" s="16"/>
      <c r="E274" s="16"/>
      <c r="J274" s="14"/>
      <c r="K274" s="14"/>
      <c r="L274" s="14"/>
    </row>
    <row r="275" spans="1:12" ht="12.75">
      <c r="A275" s="16"/>
      <c r="B275" s="214"/>
      <c r="D275" s="16"/>
      <c r="E275" s="16"/>
      <c r="J275" s="14"/>
      <c r="K275" s="14"/>
      <c r="L275" s="14"/>
    </row>
    <row r="276" spans="1:6" ht="15">
      <c r="A276" s="16"/>
      <c r="B276" s="214"/>
      <c r="E276" s="16"/>
      <c r="F276" s="14"/>
    </row>
    <row r="277" spans="1:6" ht="15">
      <c r="A277" s="16"/>
      <c r="B277" s="214"/>
      <c r="E277" s="16"/>
      <c r="F277" s="14"/>
    </row>
    <row r="278" spans="1:6" ht="15">
      <c r="A278" s="16"/>
      <c r="B278" s="214"/>
      <c r="E278" s="16"/>
      <c r="F278" s="14"/>
    </row>
    <row r="279" spans="1:6" ht="15">
      <c r="A279" s="16"/>
      <c r="B279" s="214"/>
      <c r="E279" s="16"/>
      <c r="F279" s="14"/>
    </row>
    <row r="280" spans="1:6" ht="15">
      <c r="A280" s="16"/>
      <c r="B280" s="214"/>
      <c r="E280" s="16"/>
      <c r="F280" s="14"/>
    </row>
    <row r="281" spans="1:6" ht="15">
      <c r="A281" s="16"/>
      <c r="B281" s="214"/>
      <c r="E281" s="16"/>
      <c r="F281" s="14"/>
    </row>
    <row r="282" spans="1:6" ht="15">
      <c r="A282" s="16"/>
      <c r="B282" s="214"/>
      <c r="E282" s="16"/>
      <c r="F282" s="14"/>
    </row>
    <row r="283" spans="1:6" ht="15">
      <c r="A283" s="16"/>
      <c r="B283" s="214"/>
      <c r="E283" s="16"/>
      <c r="F283" s="14"/>
    </row>
    <row r="284" spans="1:6" ht="15">
      <c r="A284" s="16"/>
      <c r="B284" s="214"/>
      <c r="E284" s="16"/>
      <c r="F284" s="14"/>
    </row>
    <row r="285" spans="1:6" ht="15">
      <c r="A285" s="16"/>
      <c r="B285" s="214"/>
      <c r="E285" s="16"/>
      <c r="F285" s="14"/>
    </row>
    <row r="286" spans="1:6" ht="15">
      <c r="A286" s="16"/>
      <c r="B286" s="214"/>
      <c r="E286" s="16"/>
      <c r="F286" s="14"/>
    </row>
    <row r="287" spans="1:6" ht="15">
      <c r="A287" s="16"/>
      <c r="B287" s="214"/>
      <c r="E287" s="16"/>
      <c r="F287" s="14"/>
    </row>
    <row r="288" spans="1:6" ht="15">
      <c r="A288" s="16"/>
      <c r="B288" s="214"/>
      <c r="E288" s="16"/>
      <c r="F288" s="14"/>
    </row>
    <row r="289" spans="1:6" ht="15">
      <c r="A289" s="16"/>
      <c r="B289" s="214"/>
      <c r="E289" s="16"/>
      <c r="F289" s="14"/>
    </row>
    <row r="290" spans="1:6" ht="15">
      <c r="A290" s="16"/>
      <c r="B290" s="214"/>
      <c r="E290" s="16"/>
      <c r="F290" s="14"/>
    </row>
    <row r="291" spans="1:6" ht="15">
      <c r="A291" s="16"/>
      <c r="B291" s="214"/>
      <c r="E291" s="16"/>
      <c r="F291" s="14"/>
    </row>
    <row r="292" spans="1:6" ht="15">
      <c r="A292" s="16"/>
      <c r="B292" s="214"/>
      <c r="E292" s="16"/>
      <c r="F292" s="14"/>
    </row>
    <row r="293" spans="1:6" ht="15">
      <c r="A293" s="16"/>
      <c r="B293" s="214"/>
      <c r="E293" s="16"/>
      <c r="F293" s="14"/>
    </row>
    <row r="294" spans="1:6" ht="15">
      <c r="A294" s="16"/>
      <c r="B294" s="214"/>
      <c r="E294" s="16"/>
      <c r="F294" s="14"/>
    </row>
    <row r="295" spans="1:6" ht="15">
      <c r="A295" s="16"/>
      <c r="B295" s="214"/>
      <c r="E295" s="16"/>
      <c r="F295" s="14"/>
    </row>
    <row r="296" spans="1:6" ht="15">
      <c r="A296" s="16"/>
      <c r="B296" s="214"/>
      <c r="E296" s="16"/>
      <c r="F296" s="14"/>
    </row>
    <row r="297" spans="1:6" ht="15">
      <c r="A297" s="16"/>
      <c r="B297" s="214"/>
      <c r="E297" s="16"/>
      <c r="F297" s="14"/>
    </row>
    <row r="298" spans="1:6" ht="15">
      <c r="A298" s="16"/>
      <c r="B298" s="214"/>
      <c r="E298" s="16"/>
      <c r="F298" s="14"/>
    </row>
    <row r="299" spans="1:6" ht="15">
      <c r="A299" s="16"/>
      <c r="B299" s="214"/>
      <c r="E299" s="16"/>
      <c r="F299" s="14"/>
    </row>
    <row r="300" spans="1:6" ht="15">
      <c r="A300" s="16"/>
      <c r="B300" s="214"/>
      <c r="E300" s="16"/>
      <c r="F300" s="14"/>
    </row>
    <row r="301" spans="1:6" ht="15">
      <c r="A301" s="16"/>
      <c r="B301" s="214"/>
      <c r="E301" s="16"/>
      <c r="F301" s="14"/>
    </row>
    <row r="302" spans="1:6" ht="15">
      <c r="A302" s="16"/>
      <c r="B302" s="214"/>
      <c r="E302" s="16"/>
      <c r="F302" s="14"/>
    </row>
    <row r="303" spans="1:6" ht="15">
      <c r="A303" s="16"/>
      <c r="B303" s="214"/>
      <c r="E303" s="16"/>
      <c r="F303" s="14"/>
    </row>
    <row r="304" spans="4:6" ht="15">
      <c r="D304" s="240"/>
      <c r="E304" s="16"/>
      <c r="F304" s="14"/>
    </row>
    <row r="305" spans="4:6" ht="15">
      <c r="D305" s="240"/>
      <c r="E305" s="16"/>
      <c r="F305" s="14"/>
    </row>
    <row r="306" spans="4:6" ht="15">
      <c r="D306" s="240"/>
      <c r="E306" s="16"/>
      <c r="F306" s="14"/>
    </row>
    <row r="307" spans="4:6" ht="15">
      <c r="D307" s="240"/>
      <c r="E307" s="16"/>
      <c r="F307" s="14"/>
    </row>
    <row r="308" spans="4:6" ht="15">
      <c r="D308" s="240"/>
      <c r="E308" s="16"/>
      <c r="F308" s="14"/>
    </row>
    <row r="309" spans="4:6" ht="15">
      <c r="D309" s="240"/>
      <c r="E309" s="16"/>
      <c r="F309" s="14"/>
    </row>
    <row r="310" spans="4:6" ht="15">
      <c r="D310" s="240"/>
      <c r="E310" s="16"/>
      <c r="F310" s="14"/>
    </row>
    <row r="311" spans="4:6" ht="15">
      <c r="D311" s="240"/>
      <c r="E311" s="16"/>
      <c r="F311" s="14"/>
    </row>
    <row r="312" spans="4:6" ht="15">
      <c r="D312" s="240"/>
      <c r="E312" s="16"/>
      <c r="F312" s="14"/>
    </row>
    <row r="313" spans="4:6" ht="15">
      <c r="D313" s="240"/>
      <c r="E313" s="16"/>
      <c r="F313" s="14"/>
    </row>
    <row r="314" spans="4:6" ht="15">
      <c r="D314" s="240"/>
      <c r="E314" s="16"/>
      <c r="F314" s="14"/>
    </row>
    <row r="315" spans="4:6" ht="15">
      <c r="D315" s="240"/>
      <c r="E315" s="16"/>
      <c r="F315" s="14"/>
    </row>
    <row r="316" spans="4:6" ht="15">
      <c r="D316" s="240"/>
      <c r="E316" s="16"/>
      <c r="F316" s="14"/>
    </row>
    <row r="317" spans="4:6" ht="15">
      <c r="D317" s="240"/>
      <c r="E317" s="16"/>
      <c r="F317" s="14"/>
    </row>
    <row r="318" spans="4:6" ht="15">
      <c r="D318" s="240"/>
      <c r="E318" s="16"/>
      <c r="F318" s="14"/>
    </row>
    <row r="319" spans="4:6" ht="15">
      <c r="D319" s="240"/>
      <c r="E319" s="16"/>
      <c r="F319" s="14"/>
    </row>
    <row r="320" spans="4:6" ht="15">
      <c r="D320" s="240"/>
      <c r="E320" s="16"/>
      <c r="F320" s="14"/>
    </row>
    <row r="321" spans="4:6" ht="15">
      <c r="D321" s="240"/>
      <c r="E321" s="16"/>
      <c r="F321" s="14"/>
    </row>
    <row r="322" spans="4:6" ht="15">
      <c r="D322" s="240"/>
      <c r="E322" s="16"/>
      <c r="F322" s="14"/>
    </row>
    <row r="323" spans="4:6" ht="15">
      <c r="D323" s="240"/>
      <c r="E323" s="16"/>
      <c r="F323" s="14"/>
    </row>
    <row r="324" spans="4:6" ht="15">
      <c r="D324" s="240"/>
      <c r="E324" s="16"/>
      <c r="F324" s="14"/>
    </row>
    <row r="325" spans="4:6" ht="15">
      <c r="D325" s="240"/>
      <c r="E325" s="16"/>
      <c r="F325" s="14"/>
    </row>
    <row r="326" spans="4:6" ht="15">
      <c r="D326" s="240"/>
      <c r="E326" s="16"/>
      <c r="F326" s="14"/>
    </row>
    <row r="327" spans="4:6" ht="15">
      <c r="D327" s="240"/>
      <c r="E327" s="16"/>
      <c r="F327" s="14"/>
    </row>
    <row r="328" spans="4:6" ht="15">
      <c r="D328" s="240"/>
      <c r="E328" s="16"/>
      <c r="F328" s="14"/>
    </row>
    <row r="329" spans="4:6" ht="15">
      <c r="D329" s="240"/>
      <c r="E329" s="16"/>
      <c r="F329" s="14"/>
    </row>
    <row r="330" spans="4:6" ht="15">
      <c r="D330" s="240"/>
      <c r="E330" s="16"/>
      <c r="F330" s="14"/>
    </row>
    <row r="331" spans="4:6" ht="15">
      <c r="D331" s="240"/>
      <c r="E331" s="16"/>
      <c r="F331" s="14"/>
    </row>
    <row r="332" spans="4:6" ht="15">
      <c r="D332" s="240"/>
      <c r="E332" s="16"/>
      <c r="F332" s="14"/>
    </row>
    <row r="333" spans="4:6" ht="15">
      <c r="D333" s="240"/>
      <c r="E333" s="16"/>
      <c r="F333" s="14"/>
    </row>
    <row r="334" spans="4:6" ht="15">
      <c r="D334" s="240"/>
      <c r="E334" s="16"/>
      <c r="F334" s="14"/>
    </row>
    <row r="335" spans="4:6" ht="15">
      <c r="D335" s="240"/>
      <c r="E335" s="16"/>
      <c r="F335" s="14"/>
    </row>
    <row r="336" spans="4:6" ht="15">
      <c r="D336" s="240"/>
      <c r="E336" s="16"/>
      <c r="F336" s="14"/>
    </row>
    <row r="337" spans="4:6" ht="15">
      <c r="D337" s="240"/>
      <c r="E337" s="16"/>
      <c r="F337" s="14"/>
    </row>
    <row r="338" spans="4:6" ht="15">
      <c r="D338" s="240"/>
      <c r="E338" s="16"/>
      <c r="F338" s="14"/>
    </row>
    <row r="339" spans="4:6" ht="15">
      <c r="D339" s="240"/>
      <c r="E339" s="16"/>
      <c r="F339" s="14"/>
    </row>
    <row r="340" spans="4:6" ht="15">
      <c r="D340" s="240"/>
      <c r="E340" s="16"/>
      <c r="F340" s="14"/>
    </row>
    <row r="341" spans="4:6" ht="15">
      <c r="D341" s="240"/>
      <c r="E341" s="16"/>
      <c r="F341" s="14"/>
    </row>
    <row r="342" spans="4:6" ht="15">
      <c r="D342" s="240"/>
      <c r="E342" s="16"/>
      <c r="F342" s="14"/>
    </row>
    <row r="343" spans="4:6" ht="15">
      <c r="D343" s="240"/>
      <c r="E343" s="16"/>
      <c r="F343" s="14"/>
    </row>
    <row r="344" spans="4:6" ht="15">
      <c r="D344" s="240"/>
      <c r="E344" s="16"/>
      <c r="F344" s="14"/>
    </row>
    <row r="345" spans="4:6" ht="15">
      <c r="D345" s="240"/>
      <c r="E345" s="16"/>
      <c r="F345" s="14"/>
    </row>
    <row r="346" spans="4:6" ht="15">
      <c r="D346" s="240"/>
      <c r="E346" s="16"/>
      <c r="F346" s="14"/>
    </row>
    <row r="347" spans="4:6" ht="15">
      <c r="D347" s="240"/>
      <c r="E347" s="16"/>
      <c r="F347" s="14"/>
    </row>
    <row r="348" spans="4:6" ht="15">
      <c r="D348" s="240"/>
      <c r="E348" s="16"/>
      <c r="F348" s="14"/>
    </row>
    <row r="349" spans="4:6" ht="15">
      <c r="D349" s="240"/>
      <c r="E349" s="16"/>
      <c r="F349" s="14"/>
    </row>
    <row r="350" spans="4:6" ht="15">
      <c r="D350" s="240"/>
      <c r="E350" s="16"/>
      <c r="F350" s="14"/>
    </row>
    <row r="351" spans="4:6" ht="15">
      <c r="D351" s="240"/>
      <c r="E351" s="16"/>
      <c r="F351" s="14"/>
    </row>
    <row r="352" spans="4:6" ht="15">
      <c r="D352" s="240"/>
      <c r="E352" s="16"/>
      <c r="F352" s="14"/>
    </row>
    <row r="353" spans="4:6" ht="15">
      <c r="D353" s="240"/>
      <c r="E353" s="16"/>
      <c r="F353" s="14"/>
    </row>
    <row r="354" spans="4:6" ht="15">
      <c r="D354" s="240"/>
      <c r="E354" s="16"/>
      <c r="F354" s="14"/>
    </row>
    <row r="355" spans="4:6" ht="15">
      <c r="D355" s="240"/>
      <c r="E355" s="16"/>
      <c r="F355" s="14"/>
    </row>
    <row r="356" spans="4:6" ht="15">
      <c r="D356" s="240"/>
      <c r="E356" s="16"/>
      <c r="F356" s="14"/>
    </row>
    <row r="357" spans="4:6" ht="15">
      <c r="D357" s="240"/>
      <c r="E357" s="16"/>
      <c r="F357" s="14"/>
    </row>
    <row r="358" spans="4:6" ht="15">
      <c r="D358" s="240"/>
      <c r="E358" s="16"/>
      <c r="F358" s="14"/>
    </row>
    <row r="359" spans="4:6" ht="15">
      <c r="D359" s="240"/>
      <c r="E359" s="16"/>
      <c r="F359" s="14"/>
    </row>
    <row r="360" spans="4:6" ht="15">
      <c r="D360" s="240"/>
      <c r="E360" s="16"/>
      <c r="F360" s="14"/>
    </row>
    <row r="361" spans="4:6" ht="15">
      <c r="D361" s="240"/>
      <c r="E361" s="16"/>
      <c r="F361" s="14"/>
    </row>
    <row r="362" spans="4:6" ht="15">
      <c r="D362" s="240"/>
      <c r="E362" s="16"/>
      <c r="F362" s="14"/>
    </row>
    <row r="363" spans="4:6" ht="15">
      <c r="D363" s="240"/>
      <c r="E363" s="16"/>
      <c r="F363" s="14"/>
    </row>
    <row r="364" spans="4:6" ht="15">
      <c r="D364" s="240"/>
      <c r="E364" s="16"/>
      <c r="F364" s="14"/>
    </row>
    <row r="365" spans="4:6" ht="15">
      <c r="D365" s="240"/>
      <c r="E365" s="16"/>
      <c r="F365" s="14"/>
    </row>
    <row r="366" spans="4:6" ht="15">
      <c r="D366" s="240"/>
      <c r="E366" s="16"/>
      <c r="F366" s="14"/>
    </row>
    <row r="367" spans="4:6" ht="15">
      <c r="D367" s="240"/>
      <c r="E367" s="16"/>
      <c r="F367" s="14"/>
    </row>
    <row r="368" spans="4:6" ht="15">
      <c r="D368" s="240"/>
      <c r="E368" s="16"/>
      <c r="F368" s="14"/>
    </row>
    <row r="369" spans="4:6" ht="15">
      <c r="D369" s="240"/>
      <c r="E369" s="16"/>
      <c r="F369" s="14"/>
    </row>
    <row r="370" spans="4:6" ht="15">
      <c r="D370" s="240"/>
      <c r="E370" s="16"/>
      <c r="F370" s="14"/>
    </row>
    <row r="371" spans="4:6" ht="15">
      <c r="D371" s="240"/>
      <c r="E371" s="16"/>
      <c r="F371" s="14"/>
    </row>
    <row r="372" spans="4:6" ht="15">
      <c r="D372" s="240"/>
      <c r="E372" s="16"/>
      <c r="F372" s="14"/>
    </row>
    <row r="373" spans="4:6" ht="15">
      <c r="D373" s="240"/>
      <c r="E373" s="16"/>
      <c r="F373" s="14"/>
    </row>
    <row r="374" spans="4:6" ht="15">
      <c r="D374" s="240"/>
      <c r="E374" s="16"/>
      <c r="F374" s="14"/>
    </row>
    <row r="375" spans="4:6" ht="15">
      <c r="D375" s="240"/>
      <c r="E375" s="16"/>
      <c r="F375" s="14"/>
    </row>
    <row r="376" spans="4:6" ht="15">
      <c r="D376" s="240"/>
      <c r="E376" s="16"/>
      <c r="F376" s="14"/>
    </row>
    <row r="377" spans="4:6" ht="15">
      <c r="D377" s="240"/>
      <c r="E377" s="16"/>
      <c r="F377" s="14"/>
    </row>
    <row r="378" spans="4:6" ht="15">
      <c r="D378" s="240"/>
      <c r="E378" s="16"/>
      <c r="F378" s="14"/>
    </row>
    <row r="379" spans="4:6" ht="15">
      <c r="D379" s="240"/>
      <c r="E379" s="16"/>
      <c r="F379" s="14"/>
    </row>
    <row r="380" spans="4:6" ht="15">
      <c r="D380" s="240"/>
      <c r="E380" s="16"/>
      <c r="F380" s="14"/>
    </row>
    <row r="381" spans="4:6" ht="15">
      <c r="D381" s="240"/>
      <c r="E381" s="16"/>
      <c r="F381" s="14"/>
    </row>
    <row r="382" spans="4:6" ht="15">
      <c r="D382" s="240"/>
      <c r="E382" s="16"/>
      <c r="F382" s="14"/>
    </row>
    <row r="383" spans="4:6" ht="15">
      <c r="D383" s="240"/>
      <c r="E383" s="16"/>
      <c r="F383" s="14"/>
    </row>
    <row r="384" spans="4:6" ht="15">
      <c r="D384" s="240"/>
      <c r="E384" s="16"/>
      <c r="F384" s="14"/>
    </row>
    <row r="385" spans="4:6" ht="15">
      <c r="D385" s="240"/>
      <c r="E385" s="16"/>
      <c r="F385" s="14"/>
    </row>
    <row r="386" spans="4:6" ht="15">
      <c r="D386" s="240"/>
      <c r="E386" s="16"/>
      <c r="F386" s="14"/>
    </row>
    <row r="387" spans="4:6" ht="15">
      <c r="D387" s="240"/>
      <c r="E387" s="16"/>
      <c r="F387" s="14"/>
    </row>
    <row r="388" spans="4:6" ht="15">
      <c r="D388" s="240"/>
      <c r="E388" s="16"/>
      <c r="F388" s="14"/>
    </row>
    <row r="389" spans="4:6" ht="15">
      <c r="D389" s="240"/>
      <c r="E389" s="16"/>
      <c r="F389" s="14"/>
    </row>
    <row r="390" spans="4:6" ht="15">
      <c r="D390" s="240"/>
      <c r="E390" s="16"/>
      <c r="F390" s="14"/>
    </row>
    <row r="391" spans="4:6" ht="15">
      <c r="D391" s="240"/>
      <c r="E391" s="16"/>
      <c r="F391" s="14"/>
    </row>
    <row r="392" spans="4:6" ht="15">
      <c r="D392" s="240"/>
      <c r="E392" s="16"/>
      <c r="F392" s="14"/>
    </row>
    <row r="393" spans="4:6" ht="15">
      <c r="D393" s="240"/>
      <c r="E393" s="16"/>
      <c r="F393" s="14"/>
    </row>
    <row r="394" spans="4:6" ht="15">
      <c r="D394" s="240"/>
      <c r="E394" s="16"/>
      <c r="F394" s="14"/>
    </row>
    <row r="395" spans="4:6" ht="15">
      <c r="D395" s="240"/>
      <c r="E395" s="16"/>
      <c r="F395" s="14"/>
    </row>
    <row r="396" spans="4:6" ht="15">
      <c r="D396" s="240"/>
      <c r="E396" s="16"/>
      <c r="F396" s="14"/>
    </row>
    <row r="397" spans="4:6" ht="15">
      <c r="D397" s="240"/>
      <c r="E397" s="16"/>
      <c r="F397" s="14"/>
    </row>
    <row r="398" spans="4:6" ht="15">
      <c r="D398" s="240"/>
      <c r="E398" s="16"/>
      <c r="F398" s="14"/>
    </row>
    <row r="399" spans="4:6" ht="15">
      <c r="D399" s="240"/>
      <c r="E399" s="16"/>
      <c r="F399" s="14"/>
    </row>
    <row r="400" spans="4:6" ht="15">
      <c r="D400" s="240"/>
      <c r="E400" s="16"/>
      <c r="F400" s="14"/>
    </row>
    <row r="401" spans="4:6" ht="15">
      <c r="D401" s="240"/>
      <c r="E401" s="16"/>
      <c r="F401" s="14"/>
    </row>
    <row r="402" spans="4:6" ht="15">
      <c r="D402" s="240"/>
      <c r="E402" s="16"/>
      <c r="F402" s="14"/>
    </row>
    <row r="403" spans="4:6" ht="15">
      <c r="D403" s="240"/>
      <c r="E403" s="16"/>
      <c r="F403" s="14"/>
    </row>
    <row r="404" spans="4:6" ht="15">
      <c r="D404" s="240"/>
      <c r="E404" s="16"/>
      <c r="F404" s="14"/>
    </row>
    <row r="405" spans="4:6" ht="15">
      <c r="D405" s="240"/>
      <c r="E405" s="16"/>
      <c r="F405" s="14"/>
    </row>
    <row r="406" spans="4:6" ht="15">
      <c r="D406" s="240"/>
      <c r="E406" s="16"/>
      <c r="F406" s="14"/>
    </row>
    <row r="407" spans="4:6" ht="15">
      <c r="D407" s="240"/>
      <c r="E407" s="16"/>
      <c r="F407" s="14"/>
    </row>
    <row r="408" spans="4:6" ht="15">
      <c r="D408" s="240"/>
      <c r="E408" s="16"/>
      <c r="F408" s="14"/>
    </row>
    <row r="409" spans="4:6" ht="15">
      <c r="D409" s="240"/>
      <c r="E409" s="16"/>
      <c r="F409" s="14"/>
    </row>
    <row r="410" spans="4:6" ht="15">
      <c r="D410" s="240"/>
      <c r="E410" s="16"/>
      <c r="F410" s="14"/>
    </row>
    <row r="411" spans="4:6" ht="15">
      <c r="D411" s="240"/>
      <c r="E411" s="16"/>
      <c r="F411" s="14"/>
    </row>
    <row r="412" spans="4:6" ht="15">
      <c r="D412" s="240"/>
      <c r="E412" s="16"/>
      <c r="F412" s="14"/>
    </row>
    <row r="413" spans="4:6" ht="15">
      <c r="D413" s="240"/>
      <c r="E413" s="16"/>
      <c r="F413" s="14"/>
    </row>
    <row r="414" spans="4:6" ht="15">
      <c r="D414" s="240"/>
      <c r="E414" s="16"/>
      <c r="F414" s="14"/>
    </row>
    <row r="415" spans="4:6" ht="15">
      <c r="D415" s="240"/>
      <c r="E415" s="16"/>
      <c r="F415" s="14"/>
    </row>
    <row r="416" spans="4:6" ht="15">
      <c r="D416" s="240"/>
      <c r="E416" s="16"/>
      <c r="F416" s="14"/>
    </row>
    <row r="417" spans="4:6" ht="15">
      <c r="D417" s="240"/>
      <c r="E417" s="16"/>
      <c r="F417" s="14"/>
    </row>
    <row r="418" spans="4:6" ht="15">
      <c r="D418" s="240"/>
      <c r="E418" s="16"/>
      <c r="F418" s="14"/>
    </row>
    <row r="419" spans="4:6" ht="15">
      <c r="D419" s="240"/>
      <c r="E419" s="16"/>
      <c r="F419" s="14"/>
    </row>
    <row r="420" spans="4:6" ht="15">
      <c r="D420" s="240"/>
      <c r="E420" s="16"/>
      <c r="F420" s="14"/>
    </row>
    <row r="421" spans="4:6" ht="15">
      <c r="D421" s="240"/>
      <c r="E421" s="16"/>
      <c r="F421" s="14"/>
    </row>
    <row r="422" spans="4:6" ht="15">
      <c r="D422" s="240"/>
      <c r="E422" s="16"/>
      <c r="F422" s="14"/>
    </row>
    <row r="423" spans="4:6" ht="15">
      <c r="D423" s="240"/>
      <c r="E423" s="16"/>
      <c r="F423" s="14"/>
    </row>
    <row r="424" spans="4:6" ht="15">
      <c r="D424" s="240"/>
      <c r="E424" s="16"/>
      <c r="F424" s="14"/>
    </row>
    <row r="425" spans="4:6" ht="15">
      <c r="D425" s="240"/>
      <c r="E425" s="16"/>
      <c r="F425" s="14"/>
    </row>
    <row r="426" spans="4:6" ht="15">
      <c r="D426" s="240"/>
      <c r="E426" s="16"/>
      <c r="F426" s="14"/>
    </row>
    <row r="427" spans="4:6" ht="15">
      <c r="D427" s="240"/>
      <c r="E427" s="16"/>
      <c r="F427" s="14"/>
    </row>
    <row r="428" spans="4:6" ht="15">
      <c r="D428" s="240"/>
      <c r="E428" s="16"/>
      <c r="F428" s="14"/>
    </row>
    <row r="429" spans="4:6" ht="15">
      <c r="D429" s="240"/>
      <c r="E429" s="16"/>
      <c r="F429" s="14"/>
    </row>
    <row r="430" spans="4:6" ht="15">
      <c r="D430" s="240"/>
      <c r="E430" s="16"/>
      <c r="F430" s="14"/>
    </row>
    <row r="431" spans="4:6" ht="15">
      <c r="D431" s="240"/>
      <c r="E431" s="16"/>
      <c r="F431" s="14"/>
    </row>
    <row r="432" spans="4:6" ht="15">
      <c r="D432" s="240"/>
      <c r="E432" s="16"/>
      <c r="F432" s="14"/>
    </row>
    <row r="433" spans="4:6" ht="15">
      <c r="D433" s="240"/>
      <c r="E433" s="16"/>
      <c r="F433" s="14"/>
    </row>
    <row r="434" spans="4:6" ht="15">
      <c r="D434" s="240"/>
      <c r="E434" s="16"/>
      <c r="F434" s="14"/>
    </row>
    <row r="435" spans="4:6" ht="15">
      <c r="D435" s="240"/>
      <c r="E435" s="16"/>
      <c r="F435" s="14"/>
    </row>
    <row r="436" spans="4:6" ht="15">
      <c r="D436" s="240"/>
      <c r="E436" s="16"/>
      <c r="F436" s="14"/>
    </row>
    <row r="437" spans="4:6" ht="15">
      <c r="D437" s="240"/>
      <c r="E437" s="16"/>
      <c r="F437" s="14"/>
    </row>
    <row r="438" spans="4:6" ht="15">
      <c r="D438" s="240"/>
      <c r="E438" s="16"/>
      <c r="F438" s="14"/>
    </row>
    <row r="439" spans="4:6" ht="15">
      <c r="D439" s="240"/>
      <c r="E439" s="16"/>
      <c r="F439" s="14"/>
    </row>
    <row r="440" spans="4:6" ht="15">
      <c r="D440" s="240"/>
      <c r="E440" s="16"/>
      <c r="F440" s="14"/>
    </row>
    <row r="441" spans="4:6" ht="15">
      <c r="D441" s="240"/>
      <c r="E441" s="16"/>
      <c r="F441" s="14"/>
    </row>
    <row r="442" spans="4:6" ht="15">
      <c r="D442" s="240"/>
      <c r="E442" s="16"/>
      <c r="F442" s="14"/>
    </row>
    <row r="443" spans="4:6" ht="15">
      <c r="D443" s="240"/>
      <c r="E443" s="16"/>
      <c r="F443" s="14"/>
    </row>
    <row r="444" spans="4:6" ht="15">
      <c r="D444" s="240"/>
      <c r="E444" s="16"/>
      <c r="F444" s="14"/>
    </row>
    <row r="445" spans="4:6" ht="15">
      <c r="D445" s="240"/>
      <c r="E445" s="16"/>
      <c r="F445" s="14"/>
    </row>
    <row r="446" spans="4:6" ht="15">
      <c r="D446" s="240"/>
      <c r="E446" s="16"/>
      <c r="F446" s="14"/>
    </row>
    <row r="447" spans="4:6" ht="15">
      <c r="D447" s="240"/>
      <c r="E447" s="16"/>
      <c r="F447" s="14"/>
    </row>
    <row r="448" spans="4:6" ht="15">
      <c r="D448" s="240"/>
      <c r="E448" s="16"/>
      <c r="F448" s="14"/>
    </row>
    <row r="449" spans="4:6" ht="15">
      <c r="D449" s="240"/>
      <c r="E449" s="16"/>
      <c r="F449" s="14"/>
    </row>
    <row r="450" spans="4:6" ht="15">
      <c r="D450" s="240"/>
      <c r="E450" s="16"/>
      <c r="F450" s="14"/>
    </row>
    <row r="451" spans="4:6" ht="15">
      <c r="D451" s="240"/>
      <c r="E451" s="16"/>
      <c r="F451" s="14"/>
    </row>
    <row r="452" spans="4:6" ht="15">
      <c r="D452" s="240"/>
      <c r="E452" s="16"/>
      <c r="F452" s="14"/>
    </row>
    <row r="453" spans="4:6" ht="15">
      <c r="D453" s="240"/>
      <c r="E453" s="16"/>
      <c r="F453" s="14"/>
    </row>
    <row r="454" spans="4:6" ht="15">
      <c r="D454" s="240"/>
      <c r="E454" s="16"/>
      <c r="F454" s="14"/>
    </row>
    <row r="455" spans="4:6" ht="15">
      <c r="D455" s="240"/>
      <c r="E455" s="16"/>
      <c r="F455" s="14"/>
    </row>
    <row r="456" spans="4:6" ht="15">
      <c r="D456" s="240"/>
      <c r="E456" s="16"/>
      <c r="F456" s="14"/>
    </row>
    <row r="457" spans="4:6" ht="15">
      <c r="D457" s="240"/>
      <c r="E457" s="16"/>
      <c r="F457" s="14"/>
    </row>
    <row r="458" spans="4:6" ht="15">
      <c r="D458" s="240"/>
      <c r="E458" s="16"/>
      <c r="F458" s="14"/>
    </row>
    <row r="459" spans="4:6" ht="15">
      <c r="D459" s="240"/>
      <c r="E459" s="16"/>
      <c r="F459" s="14"/>
    </row>
    <row r="460" spans="4:6" ht="15">
      <c r="D460" s="240"/>
      <c r="E460" s="16"/>
      <c r="F460" s="14"/>
    </row>
    <row r="461" spans="4:6" ht="15">
      <c r="D461" s="240"/>
      <c r="E461" s="16"/>
      <c r="F461" s="14"/>
    </row>
    <row r="462" spans="4:6" ht="15">
      <c r="D462" s="240"/>
      <c r="E462" s="16"/>
      <c r="F462" s="14"/>
    </row>
    <row r="463" spans="4:6" ht="15">
      <c r="D463" s="240"/>
      <c r="E463" s="16"/>
      <c r="F463" s="14"/>
    </row>
    <row r="464" spans="4:6" ht="15">
      <c r="D464" s="240"/>
      <c r="E464" s="16"/>
      <c r="F464" s="14"/>
    </row>
    <row r="465" spans="4:6" ht="15">
      <c r="D465" s="240"/>
      <c r="E465" s="16"/>
      <c r="F465" s="14"/>
    </row>
    <row r="466" spans="4:6" ht="15">
      <c r="D466" s="240"/>
      <c r="E466" s="16"/>
      <c r="F466" s="14"/>
    </row>
    <row r="467" spans="4:6" ht="15">
      <c r="D467" s="240"/>
      <c r="E467" s="16"/>
      <c r="F467" s="14"/>
    </row>
    <row r="468" spans="4:6" ht="15">
      <c r="D468" s="240"/>
      <c r="E468" s="16"/>
      <c r="F468" s="14"/>
    </row>
    <row r="469" spans="4:6" ht="15">
      <c r="D469" s="240"/>
      <c r="E469" s="16"/>
      <c r="F469" s="14"/>
    </row>
    <row r="470" spans="4:6" ht="15">
      <c r="D470" s="240"/>
      <c r="E470" s="16"/>
      <c r="F470" s="14"/>
    </row>
    <row r="471" spans="4:6" ht="15">
      <c r="D471" s="240"/>
      <c r="E471" s="16"/>
      <c r="F471" s="14"/>
    </row>
    <row r="472" spans="4:6" ht="15">
      <c r="D472" s="240"/>
      <c r="E472" s="16"/>
      <c r="F472" s="14"/>
    </row>
    <row r="473" spans="4:6" ht="15">
      <c r="D473" s="240"/>
      <c r="E473" s="16"/>
      <c r="F473" s="14"/>
    </row>
    <row r="474" spans="4:6" ht="15">
      <c r="D474" s="240"/>
      <c r="E474" s="16"/>
      <c r="F474" s="14"/>
    </row>
    <row r="475" spans="4:6" ht="15">
      <c r="D475" s="240"/>
      <c r="E475" s="16"/>
      <c r="F475" s="14"/>
    </row>
    <row r="476" spans="4:6" ht="15">
      <c r="D476" s="240"/>
      <c r="E476" s="16"/>
      <c r="F476" s="14"/>
    </row>
    <row r="477" spans="4:6" ht="15">
      <c r="D477" s="240"/>
      <c r="E477" s="16"/>
      <c r="F477" s="14"/>
    </row>
    <row r="478" spans="4:6" ht="15">
      <c r="D478" s="240"/>
      <c r="E478" s="16"/>
      <c r="F478" s="14"/>
    </row>
    <row r="479" spans="4:6" ht="15">
      <c r="D479" s="240"/>
      <c r="E479" s="16"/>
      <c r="F479" s="14"/>
    </row>
    <row r="480" spans="4:6" ht="15">
      <c r="D480" s="240"/>
      <c r="E480" s="16"/>
      <c r="F480" s="14"/>
    </row>
    <row r="481" spans="4:6" ht="15">
      <c r="D481" s="240"/>
      <c r="E481" s="16"/>
      <c r="F481" s="14"/>
    </row>
    <row r="482" spans="4:6" ht="15">
      <c r="D482" s="240"/>
      <c r="E482" s="16"/>
      <c r="F482" s="14"/>
    </row>
    <row r="483" spans="4:6" ht="15">
      <c r="D483" s="240"/>
      <c r="E483" s="16"/>
      <c r="F483" s="14"/>
    </row>
    <row r="484" spans="4:6" ht="15">
      <c r="D484" s="240"/>
      <c r="E484" s="16"/>
      <c r="F484" s="14"/>
    </row>
    <row r="485" spans="4:6" ht="15">
      <c r="D485" s="240"/>
      <c r="E485" s="16"/>
      <c r="F485" s="14"/>
    </row>
    <row r="486" spans="4:6" ht="15">
      <c r="D486" s="240"/>
      <c r="E486" s="16"/>
      <c r="F486" s="14"/>
    </row>
    <row r="487" spans="4:6" ht="15">
      <c r="D487" s="240"/>
      <c r="E487" s="16"/>
      <c r="F487" s="14"/>
    </row>
    <row r="488" spans="4:6" ht="15">
      <c r="D488" s="240"/>
      <c r="E488" s="16"/>
      <c r="F488" s="14"/>
    </row>
    <row r="489" spans="4:6" ht="15">
      <c r="D489" s="240"/>
      <c r="E489" s="16"/>
      <c r="F489" s="14"/>
    </row>
    <row r="490" spans="4:6" ht="15">
      <c r="D490" s="240"/>
      <c r="E490" s="16"/>
      <c r="F490" s="14"/>
    </row>
    <row r="491" spans="4:6" ht="15">
      <c r="D491" s="240"/>
      <c r="E491" s="16"/>
      <c r="F491" s="14"/>
    </row>
    <row r="492" spans="4:6" ht="15">
      <c r="D492" s="240"/>
      <c r="E492" s="16"/>
      <c r="F492" s="14"/>
    </row>
    <row r="493" spans="4:6" ht="15">
      <c r="D493" s="240"/>
      <c r="E493" s="16"/>
      <c r="F493" s="14"/>
    </row>
    <row r="494" spans="4:6" ht="15">
      <c r="D494" s="240"/>
      <c r="E494" s="16"/>
      <c r="F494" s="14"/>
    </row>
    <row r="495" spans="4:6" ht="15">
      <c r="D495" s="240"/>
      <c r="E495" s="16"/>
      <c r="F495" s="14"/>
    </row>
    <row r="496" spans="4:6" ht="15">
      <c r="D496" s="240"/>
      <c r="E496" s="16"/>
      <c r="F496" s="14"/>
    </row>
    <row r="497" spans="4:6" ht="15">
      <c r="D497" s="240"/>
      <c r="E497" s="16"/>
      <c r="F497" s="14"/>
    </row>
    <row r="498" spans="4:6" ht="15">
      <c r="D498" s="240"/>
      <c r="E498" s="16"/>
      <c r="F498" s="14"/>
    </row>
    <row r="499" spans="4:6" ht="15">
      <c r="D499" s="240"/>
      <c r="E499" s="16"/>
      <c r="F499" s="14"/>
    </row>
    <row r="500" spans="4:6" ht="15">
      <c r="D500" s="240"/>
      <c r="E500" s="16"/>
      <c r="F500" s="14"/>
    </row>
    <row r="501" spans="4:6" ht="15">
      <c r="D501" s="240"/>
      <c r="E501" s="16"/>
      <c r="F501" s="14"/>
    </row>
    <row r="502" spans="4:6" ht="15">
      <c r="D502" s="240"/>
      <c r="E502" s="16"/>
      <c r="F502" s="14"/>
    </row>
    <row r="503" spans="4:6" ht="15">
      <c r="D503" s="240"/>
      <c r="E503" s="16"/>
      <c r="F503" s="14"/>
    </row>
    <row r="504" spans="4:6" ht="15">
      <c r="D504" s="240"/>
      <c r="E504" s="16"/>
      <c r="F504" s="14"/>
    </row>
    <row r="505" spans="4:6" ht="15">
      <c r="D505" s="240"/>
      <c r="E505" s="16"/>
      <c r="F505" s="14"/>
    </row>
    <row r="506" spans="4:6" ht="15">
      <c r="D506" s="240"/>
      <c r="E506" s="16"/>
      <c r="F506" s="14"/>
    </row>
    <row r="507" spans="4:6" ht="15">
      <c r="D507" s="240"/>
      <c r="E507" s="16"/>
      <c r="F507" s="14"/>
    </row>
    <row r="508" spans="4:6" ht="15">
      <c r="D508" s="240"/>
      <c r="E508" s="16"/>
      <c r="F508" s="14"/>
    </row>
    <row r="509" spans="4:6" ht="15">
      <c r="D509" s="240"/>
      <c r="E509" s="16"/>
      <c r="F509" s="14"/>
    </row>
    <row r="510" spans="4:6" ht="15">
      <c r="D510" s="240"/>
      <c r="E510" s="16"/>
      <c r="F510" s="14"/>
    </row>
    <row r="511" spans="4:6" ht="15">
      <c r="D511" s="240"/>
      <c r="E511" s="16"/>
      <c r="F511" s="14"/>
    </row>
    <row r="512" spans="4:6" ht="15">
      <c r="D512" s="240"/>
      <c r="E512" s="16"/>
      <c r="F512" s="14"/>
    </row>
    <row r="513" spans="4:6" ht="15">
      <c r="D513" s="240"/>
      <c r="E513" s="16"/>
      <c r="F513" s="14"/>
    </row>
    <row r="514" spans="4:6" ht="15">
      <c r="D514" s="240"/>
      <c r="E514" s="16"/>
      <c r="F514" s="14"/>
    </row>
    <row r="515" spans="4:6" ht="15">
      <c r="D515" s="240"/>
      <c r="E515" s="16"/>
      <c r="F515" s="14"/>
    </row>
    <row r="516" spans="4:6" ht="15">
      <c r="D516" s="240"/>
      <c r="E516" s="16"/>
      <c r="F516" s="14"/>
    </row>
    <row r="517" spans="4:6" ht="15">
      <c r="D517" s="240"/>
      <c r="E517" s="16"/>
      <c r="F517" s="14"/>
    </row>
    <row r="518" spans="4:6" ht="15">
      <c r="D518" s="240"/>
      <c r="E518" s="16"/>
      <c r="F518" s="14"/>
    </row>
    <row r="519" spans="4:6" ht="15">
      <c r="D519" s="240"/>
      <c r="E519" s="16"/>
      <c r="F519" s="14"/>
    </row>
    <row r="520" spans="4:6" ht="15">
      <c r="D520" s="240"/>
      <c r="E520" s="16"/>
      <c r="F520" s="14"/>
    </row>
    <row r="521" spans="4:6" ht="15">
      <c r="D521" s="240"/>
      <c r="E521" s="16"/>
      <c r="F521" s="14"/>
    </row>
    <row r="522" spans="4:6" ht="15">
      <c r="D522" s="240"/>
      <c r="E522" s="16"/>
      <c r="F522" s="14"/>
    </row>
    <row r="523" spans="4:6" ht="15">
      <c r="D523" s="240"/>
      <c r="E523" s="16"/>
      <c r="F523" s="14"/>
    </row>
    <row r="524" spans="4:6" ht="15">
      <c r="D524" s="240"/>
      <c r="E524" s="16"/>
      <c r="F524" s="14"/>
    </row>
    <row r="525" spans="4:6" ht="15">
      <c r="D525" s="240"/>
      <c r="E525" s="16"/>
      <c r="F525" s="14"/>
    </row>
    <row r="526" spans="4:6" ht="15">
      <c r="D526" s="240"/>
      <c r="E526" s="16"/>
      <c r="F526" s="14"/>
    </row>
    <row r="527" spans="4:6" ht="15">
      <c r="D527" s="240"/>
      <c r="E527" s="16"/>
      <c r="F527" s="14"/>
    </row>
    <row r="528" spans="4:6" ht="15">
      <c r="D528" s="240"/>
      <c r="E528" s="16"/>
      <c r="F528" s="14"/>
    </row>
    <row r="529" spans="4:6" ht="15">
      <c r="D529" s="240"/>
      <c r="E529" s="16"/>
      <c r="F529" s="14"/>
    </row>
    <row r="530" spans="4:6" ht="15">
      <c r="D530" s="240"/>
      <c r="E530" s="16"/>
      <c r="F530" s="14"/>
    </row>
    <row r="531" spans="4:6" ht="15">
      <c r="D531" s="240"/>
      <c r="E531" s="16"/>
      <c r="F531" s="14"/>
    </row>
    <row r="532" spans="4:6" ht="15">
      <c r="D532" s="240"/>
      <c r="E532" s="16"/>
      <c r="F532" s="14"/>
    </row>
    <row r="533" spans="4:6" ht="15">
      <c r="D533" s="240"/>
      <c r="E533" s="16"/>
      <c r="F533" s="14"/>
    </row>
    <row r="534" spans="4:6" ht="15">
      <c r="D534" s="240"/>
      <c r="E534" s="16"/>
      <c r="F534" s="14"/>
    </row>
    <row r="535" spans="4:6" ht="15">
      <c r="D535" s="240"/>
      <c r="E535" s="16"/>
      <c r="F535" s="14"/>
    </row>
    <row r="536" spans="4:6" ht="15">
      <c r="D536" s="240"/>
      <c r="E536" s="16"/>
      <c r="F536" s="14"/>
    </row>
    <row r="537" spans="4:6" ht="15">
      <c r="D537" s="240"/>
      <c r="E537" s="16"/>
      <c r="F537" s="14"/>
    </row>
    <row r="538" spans="4:6" ht="15">
      <c r="D538" s="240"/>
      <c r="E538" s="16"/>
      <c r="F538" s="14"/>
    </row>
    <row r="539" spans="4:6" ht="15">
      <c r="D539" s="240"/>
      <c r="E539" s="16"/>
      <c r="F539" s="14"/>
    </row>
    <row r="540" spans="4:6" ht="15">
      <c r="D540" s="240"/>
      <c r="E540" s="16"/>
      <c r="F540" s="14"/>
    </row>
    <row r="541" spans="4:6" ht="15">
      <c r="D541" s="240"/>
      <c r="E541" s="16"/>
      <c r="F541" s="14"/>
    </row>
    <row r="542" spans="4:6" ht="15">
      <c r="D542" s="240"/>
      <c r="E542" s="16"/>
      <c r="F542" s="14"/>
    </row>
    <row r="543" spans="4:6" ht="15">
      <c r="D543" s="240"/>
      <c r="E543" s="16"/>
      <c r="F543" s="14"/>
    </row>
    <row r="544" spans="4:6" ht="15">
      <c r="D544" s="240"/>
      <c r="E544" s="16"/>
      <c r="F544" s="14"/>
    </row>
    <row r="545" spans="4:6" ht="15">
      <c r="D545" s="240"/>
      <c r="E545" s="16"/>
      <c r="F545" s="14"/>
    </row>
    <row r="546" spans="4:6" ht="15">
      <c r="D546" s="240"/>
      <c r="E546" s="16"/>
      <c r="F546" s="14"/>
    </row>
    <row r="547" spans="4:6" ht="15">
      <c r="D547" s="240"/>
      <c r="E547" s="16"/>
      <c r="F547" s="14"/>
    </row>
    <row r="548" spans="4:6" ht="15">
      <c r="D548" s="240"/>
      <c r="E548" s="16"/>
      <c r="F548" s="14"/>
    </row>
    <row r="549" spans="4:6" ht="15">
      <c r="D549" s="240"/>
      <c r="E549" s="16"/>
      <c r="F549" s="14"/>
    </row>
    <row r="550" spans="4:6" ht="15">
      <c r="D550" s="240"/>
      <c r="E550" s="16"/>
      <c r="F550" s="14"/>
    </row>
    <row r="551" spans="4:6" ht="15">
      <c r="D551" s="240"/>
      <c r="E551" s="16"/>
      <c r="F551" s="14"/>
    </row>
    <row r="552" spans="4:6" ht="15">
      <c r="D552" s="240"/>
      <c r="E552" s="16"/>
      <c r="F552" s="14"/>
    </row>
    <row r="553" spans="4:6" ht="15">
      <c r="D553" s="240"/>
      <c r="E553" s="16"/>
      <c r="F553" s="14"/>
    </row>
    <row r="554" spans="4:6" ht="15">
      <c r="D554" s="240"/>
      <c r="E554" s="16"/>
      <c r="F554" s="14"/>
    </row>
    <row r="555" spans="4:6" ht="15">
      <c r="D555" s="240"/>
      <c r="E555" s="16"/>
      <c r="F555" s="14"/>
    </row>
    <row r="556" spans="4:6" ht="15">
      <c r="D556" s="240"/>
      <c r="E556" s="16"/>
      <c r="F556" s="14"/>
    </row>
    <row r="557" spans="4:6" ht="15">
      <c r="D557" s="240"/>
      <c r="E557" s="16"/>
      <c r="F557" s="14"/>
    </row>
    <row r="558" spans="4:6" ht="15">
      <c r="D558" s="240"/>
      <c r="E558" s="16"/>
      <c r="F558" s="14"/>
    </row>
    <row r="559" spans="4:6" ht="15">
      <c r="D559" s="240"/>
      <c r="E559" s="16"/>
      <c r="F559" s="14"/>
    </row>
    <row r="560" spans="4:6" ht="15">
      <c r="D560" s="240"/>
      <c r="E560" s="16"/>
      <c r="F560" s="14"/>
    </row>
    <row r="561" spans="4:6" ht="15">
      <c r="D561" s="240"/>
      <c r="E561" s="16"/>
      <c r="F561" s="14"/>
    </row>
    <row r="562" spans="4:6" ht="15">
      <c r="D562" s="240"/>
      <c r="E562" s="16"/>
      <c r="F562" s="14"/>
    </row>
    <row r="563" spans="4:6" ht="15">
      <c r="D563" s="240"/>
      <c r="E563" s="16"/>
      <c r="F563" s="14"/>
    </row>
    <row r="564" spans="4:6" ht="15">
      <c r="D564" s="240"/>
      <c r="E564" s="16"/>
      <c r="F564" s="14"/>
    </row>
    <row r="565" spans="4:6" ht="15">
      <c r="D565" s="240"/>
      <c r="E565" s="16"/>
      <c r="F565" s="14"/>
    </row>
    <row r="566" spans="4:6" ht="15">
      <c r="D566" s="240"/>
      <c r="E566" s="16"/>
      <c r="F566" s="14"/>
    </row>
    <row r="567" spans="4:6" ht="15">
      <c r="D567" s="240"/>
      <c r="E567" s="16"/>
      <c r="F567" s="14"/>
    </row>
    <row r="568" spans="4:6" ht="15">
      <c r="D568" s="240"/>
      <c r="E568" s="16"/>
      <c r="F568" s="14"/>
    </row>
    <row r="569" spans="4:6" ht="15">
      <c r="D569" s="240"/>
      <c r="E569" s="16"/>
      <c r="F569" s="14"/>
    </row>
    <row r="570" spans="4:6" ht="15">
      <c r="D570" s="240"/>
      <c r="E570" s="16"/>
      <c r="F570" s="14"/>
    </row>
    <row r="571" spans="4:6" ht="15">
      <c r="D571" s="240"/>
      <c r="E571" s="16"/>
      <c r="F571" s="14"/>
    </row>
    <row r="572" spans="4:6" ht="15">
      <c r="D572" s="240"/>
      <c r="E572" s="16"/>
      <c r="F572" s="14"/>
    </row>
    <row r="573" spans="4:6" ht="15">
      <c r="D573" s="240"/>
      <c r="E573" s="16"/>
      <c r="F573" s="14"/>
    </row>
    <row r="574" spans="4:6" ht="15">
      <c r="D574" s="240"/>
      <c r="E574" s="16"/>
      <c r="F574" s="14"/>
    </row>
    <row r="575" spans="4:6" ht="15">
      <c r="D575" s="240"/>
      <c r="E575" s="16"/>
      <c r="F575" s="14"/>
    </row>
    <row r="576" spans="4:6" ht="15">
      <c r="D576" s="240"/>
      <c r="E576" s="16"/>
      <c r="F576" s="14"/>
    </row>
    <row r="577" spans="4:6" ht="15">
      <c r="D577" s="240"/>
      <c r="E577" s="16"/>
      <c r="F577" s="14"/>
    </row>
    <row r="578" spans="4:6" ht="15">
      <c r="D578" s="240"/>
      <c r="E578" s="16"/>
      <c r="F578" s="14"/>
    </row>
    <row r="579" spans="4:6" ht="15">
      <c r="D579" s="240"/>
      <c r="E579" s="16"/>
      <c r="F579" s="14"/>
    </row>
    <row r="580" spans="4:6" ht="15">
      <c r="D580" s="240"/>
      <c r="E580" s="16"/>
      <c r="F580" s="14"/>
    </row>
    <row r="581" spans="4:6" ht="15">
      <c r="D581" s="240"/>
      <c r="E581" s="16"/>
      <c r="F581" s="14"/>
    </row>
    <row r="582" spans="4:6" ht="15">
      <c r="D582" s="240"/>
      <c r="E582" s="16"/>
      <c r="F582" s="14"/>
    </row>
    <row r="583" spans="4:6" ht="15">
      <c r="D583" s="240"/>
      <c r="E583" s="16"/>
      <c r="F583" s="14"/>
    </row>
    <row r="584" spans="4:6" ht="15">
      <c r="D584" s="240"/>
      <c r="E584" s="16"/>
      <c r="F584" s="14"/>
    </row>
    <row r="585" spans="4:6" ht="15">
      <c r="D585" s="240"/>
      <c r="E585" s="16"/>
      <c r="F585" s="14"/>
    </row>
    <row r="586" spans="4:6" ht="15">
      <c r="D586" s="240"/>
      <c r="E586" s="16"/>
      <c r="F586" s="14"/>
    </row>
    <row r="587" spans="4:6" ht="15">
      <c r="D587" s="240"/>
      <c r="E587" s="16"/>
      <c r="F587" s="14"/>
    </row>
    <row r="588" spans="4:6" ht="15">
      <c r="D588" s="240"/>
      <c r="E588" s="16"/>
      <c r="F588" s="14"/>
    </row>
    <row r="589" spans="4:6" ht="15">
      <c r="D589" s="240"/>
      <c r="E589" s="16"/>
      <c r="F589" s="14"/>
    </row>
    <row r="590" spans="4:6" ht="15">
      <c r="D590" s="240"/>
      <c r="E590" s="16"/>
      <c r="F590" s="14"/>
    </row>
    <row r="591" spans="4:6" ht="15">
      <c r="D591" s="240"/>
      <c r="E591" s="16"/>
      <c r="F591" s="14"/>
    </row>
    <row r="592" spans="4:6" ht="15">
      <c r="D592" s="240"/>
      <c r="E592" s="16"/>
      <c r="F592" s="14"/>
    </row>
    <row r="593" spans="4:6" ht="15">
      <c r="D593" s="240"/>
      <c r="E593" s="16"/>
      <c r="F593" s="14"/>
    </row>
    <row r="594" spans="4:6" ht="15">
      <c r="D594" s="240"/>
      <c r="E594" s="16"/>
      <c r="F594" s="14"/>
    </row>
    <row r="595" spans="4:6" ht="15">
      <c r="D595" s="240"/>
      <c r="E595" s="16"/>
      <c r="F595" s="14"/>
    </row>
    <row r="596" spans="4:6" ht="15">
      <c r="D596" s="240"/>
      <c r="E596" s="16"/>
      <c r="F596" s="14"/>
    </row>
    <row r="597" spans="4:6" ht="15">
      <c r="D597" s="240"/>
      <c r="E597" s="16"/>
      <c r="F597" s="14"/>
    </row>
    <row r="598" spans="4:6" ht="15">
      <c r="D598" s="240"/>
      <c r="E598" s="16"/>
      <c r="F598" s="14"/>
    </row>
    <row r="599" spans="4:6" ht="15">
      <c r="D599" s="240"/>
      <c r="E599" s="16"/>
      <c r="F599" s="14"/>
    </row>
    <row r="600" spans="4:6" ht="15">
      <c r="D600" s="240"/>
      <c r="E600" s="16"/>
      <c r="F600" s="14"/>
    </row>
    <row r="601" spans="4:6" ht="15">
      <c r="D601" s="240"/>
      <c r="E601" s="16"/>
      <c r="F601" s="14"/>
    </row>
    <row r="602" spans="4:6" ht="15">
      <c r="D602" s="240"/>
      <c r="E602" s="16"/>
      <c r="F602" s="14"/>
    </row>
    <row r="603" spans="4:6" ht="15">
      <c r="D603" s="240"/>
      <c r="E603" s="16"/>
      <c r="F603" s="14"/>
    </row>
    <row r="604" spans="4:6" ht="15">
      <c r="D604" s="240"/>
      <c r="E604" s="16"/>
      <c r="F604" s="14"/>
    </row>
    <row r="605" spans="4:6" ht="15">
      <c r="D605" s="240"/>
      <c r="E605" s="16"/>
      <c r="F605" s="14"/>
    </row>
    <row r="606" spans="4:6" ht="15">
      <c r="D606" s="240"/>
      <c r="E606" s="16"/>
      <c r="F606" s="14"/>
    </row>
    <row r="607" spans="4:6" ht="15">
      <c r="D607" s="240"/>
      <c r="E607" s="16"/>
      <c r="F607" s="14"/>
    </row>
    <row r="608" spans="4:6" ht="15">
      <c r="D608" s="240"/>
      <c r="E608" s="16"/>
      <c r="F608" s="14"/>
    </row>
    <row r="609" spans="4:6" ht="15">
      <c r="D609" s="240"/>
      <c r="E609" s="16"/>
      <c r="F609" s="14"/>
    </row>
    <row r="610" spans="4:6" ht="15">
      <c r="D610" s="240"/>
      <c r="E610" s="16"/>
      <c r="F610" s="14"/>
    </row>
    <row r="611" spans="4:6" ht="15">
      <c r="D611" s="240"/>
      <c r="E611" s="16"/>
      <c r="F611" s="14"/>
    </row>
    <row r="612" spans="4:6" ht="15">
      <c r="D612" s="240"/>
      <c r="E612" s="16"/>
      <c r="F612" s="14"/>
    </row>
    <row r="613" spans="4:6" ht="15">
      <c r="D613" s="240"/>
      <c r="E613" s="16"/>
      <c r="F613" s="14"/>
    </row>
    <row r="614" spans="4:6" ht="15">
      <c r="D614" s="240"/>
      <c r="E614" s="16"/>
      <c r="F614" s="14"/>
    </row>
    <row r="615" spans="4:6" ht="15">
      <c r="D615" s="240"/>
      <c r="E615" s="16"/>
      <c r="F615" s="14"/>
    </row>
    <row r="616" spans="4:6" ht="15">
      <c r="D616" s="240"/>
      <c r="E616" s="16"/>
      <c r="F616" s="14"/>
    </row>
    <row r="617" spans="4:6" ht="15">
      <c r="D617" s="240"/>
      <c r="E617" s="16"/>
      <c r="F617" s="14"/>
    </row>
    <row r="618" spans="4:6" ht="15">
      <c r="D618" s="240"/>
      <c r="E618" s="16"/>
      <c r="F618" s="14"/>
    </row>
    <row r="619" spans="4:6" ht="15">
      <c r="D619" s="240"/>
      <c r="E619" s="16"/>
      <c r="F619" s="14"/>
    </row>
    <row r="620" spans="4:6" ht="15">
      <c r="D620" s="240"/>
      <c r="E620" s="16"/>
      <c r="F620" s="14"/>
    </row>
    <row r="621" spans="4:6" ht="15">
      <c r="D621" s="240"/>
      <c r="E621" s="16"/>
      <c r="F621" s="14"/>
    </row>
    <row r="622" spans="4:6" ht="15">
      <c r="D622" s="240"/>
      <c r="E622" s="16"/>
      <c r="F622" s="14"/>
    </row>
    <row r="623" spans="4:6" ht="15">
      <c r="D623" s="240"/>
      <c r="E623" s="16"/>
      <c r="F623" s="14"/>
    </row>
    <row r="624" spans="4:6" ht="15">
      <c r="D624" s="240"/>
      <c r="E624" s="16"/>
      <c r="F624" s="14"/>
    </row>
    <row r="625" spans="4:6" ht="15">
      <c r="D625" s="240"/>
      <c r="E625" s="16"/>
      <c r="F625" s="14"/>
    </row>
    <row r="626" spans="4:6" ht="15">
      <c r="D626" s="240"/>
      <c r="E626" s="16"/>
      <c r="F626" s="14"/>
    </row>
    <row r="627" spans="4:6" ht="15">
      <c r="D627" s="240"/>
      <c r="E627" s="16"/>
      <c r="F627" s="14"/>
    </row>
    <row r="628" spans="4:6" ht="15">
      <c r="D628" s="240"/>
      <c r="E628" s="16"/>
      <c r="F628" s="14"/>
    </row>
    <row r="629" spans="4:6" ht="15">
      <c r="D629" s="240"/>
      <c r="E629" s="16"/>
      <c r="F629" s="14"/>
    </row>
    <row r="630" spans="4:6" ht="15">
      <c r="D630" s="240"/>
      <c r="E630" s="16"/>
      <c r="F630" s="14"/>
    </row>
    <row r="631" spans="4:6" ht="15">
      <c r="D631" s="240"/>
      <c r="E631" s="16"/>
      <c r="F631" s="14"/>
    </row>
    <row r="632" spans="4:6" ht="15">
      <c r="D632" s="240"/>
      <c r="E632" s="16"/>
      <c r="F632" s="14"/>
    </row>
    <row r="633" spans="4:6" ht="15">
      <c r="D633" s="240"/>
      <c r="E633" s="16"/>
      <c r="F633" s="14"/>
    </row>
    <row r="634" spans="4:6" ht="15">
      <c r="D634" s="240"/>
      <c r="E634" s="16"/>
      <c r="F634" s="14"/>
    </row>
    <row r="635" spans="4:6" ht="15">
      <c r="D635" s="240"/>
      <c r="E635" s="16"/>
      <c r="F635" s="14"/>
    </row>
    <row r="636" spans="4:6" ht="15">
      <c r="D636" s="240"/>
      <c r="E636" s="16"/>
      <c r="F636" s="14"/>
    </row>
    <row r="637" spans="4:6" ht="15">
      <c r="D637" s="240"/>
      <c r="E637" s="16"/>
      <c r="F637" s="14"/>
    </row>
    <row r="638" spans="4:6" ht="15">
      <c r="D638" s="240"/>
      <c r="E638" s="16"/>
      <c r="F638" s="14"/>
    </row>
    <row r="639" spans="5:6" ht="15">
      <c r="E639" s="16"/>
      <c r="F639" s="14"/>
    </row>
    <row r="640" spans="5:6" ht="15">
      <c r="E640" s="16"/>
      <c r="F640" s="14"/>
    </row>
    <row r="641" spans="5:6" ht="15">
      <c r="E641" s="16"/>
      <c r="F641" s="14"/>
    </row>
    <row r="642" spans="5:6" ht="15">
      <c r="E642" s="16"/>
      <c r="F642" s="14"/>
    </row>
    <row r="643" spans="5:6" ht="15">
      <c r="E643" s="16"/>
      <c r="F643" s="14"/>
    </row>
    <row r="644" spans="5:6" ht="15">
      <c r="E644" s="16"/>
      <c r="F644" s="14"/>
    </row>
    <row r="645" spans="5:6" ht="15">
      <c r="E645" s="16"/>
      <c r="F645" s="14"/>
    </row>
    <row r="646" spans="5:6" ht="15">
      <c r="E646" s="16"/>
      <c r="F646" s="14"/>
    </row>
    <row r="647" spans="5:6" ht="15">
      <c r="E647" s="16"/>
      <c r="F647" s="14"/>
    </row>
    <row r="648" spans="5:6" ht="15">
      <c r="E648" s="16"/>
      <c r="F648" s="14"/>
    </row>
    <row r="649" spans="5:6" ht="15">
      <c r="E649" s="16"/>
      <c r="F649" s="14"/>
    </row>
    <row r="650" spans="5:6" ht="15">
      <c r="E650" s="16"/>
      <c r="F650" s="14"/>
    </row>
    <row r="651" spans="5:6" ht="15">
      <c r="E651" s="16"/>
      <c r="F651" s="14"/>
    </row>
    <row r="652" spans="5:6" ht="15">
      <c r="E652" s="16"/>
      <c r="F652" s="14"/>
    </row>
    <row r="653" spans="5:6" ht="15">
      <c r="E653" s="16"/>
      <c r="F653" s="14"/>
    </row>
    <row r="654" spans="5:6" ht="15">
      <c r="E654" s="16"/>
      <c r="F654" s="14"/>
    </row>
    <row r="655" spans="5:6" ht="15">
      <c r="E655" s="16"/>
      <c r="F655" s="14"/>
    </row>
    <row r="656" spans="5:6" ht="15">
      <c r="E656" s="16"/>
      <c r="F656" s="14"/>
    </row>
    <row r="657" spans="5:6" ht="15">
      <c r="E657" s="16"/>
      <c r="F657" s="14"/>
    </row>
    <row r="658" spans="5:6" ht="15">
      <c r="E658" s="16"/>
      <c r="F658" s="14"/>
    </row>
    <row r="659" spans="5:6" ht="15">
      <c r="E659" s="16"/>
      <c r="F659" s="14"/>
    </row>
    <row r="660" spans="5:6" ht="15">
      <c r="E660" s="16"/>
      <c r="F660" s="14"/>
    </row>
    <row r="661" spans="5:6" ht="15">
      <c r="E661" s="16"/>
      <c r="F661" s="14"/>
    </row>
    <row r="662" spans="5:6" ht="15">
      <c r="E662" s="16"/>
      <c r="F662" s="14"/>
    </row>
    <row r="663" spans="5:6" ht="15">
      <c r="E663" s="16"/>
      <c r="F663" s="14"/>
    </row>
    <row r="664" spans="5:6" ht="15">
      <c r="E664" s="16"/>
      <c r="F664" s="14"/>
    </row>
    <row r="665" spans="5:6" ht="15">
      <c r="E665" s="16"/>
      <c r="F665" s="14"/>
    </row>
    <row r="666" spans="5:6" ht="15">
      <c r="E666" s="16"/>
      <c r="F666" s="14"/>
    </row>
    <row r="667" spans="5:6" ht="15">
      <c r="E667" s="16"/>
      <c r="F667" s="14"/>
    </row>
    <row r="668" spans="5:6" ht="15">
      <c r="E668" s="16"/>
      <c r="F668" s="14"/>
    </row>
    <row r="669" spans="5:6" ht="15">
      <c r="E669" s="16"/>
      <c r="F669" s="14"/>
    </row>
    <row r="670" spans="5:6" ht="15">
      <c r="E670" s="16"/>
      <c r="F670" s="14"/>
    </row>
    <row r="671" spans="5:6" ht="15">
      <c r="E671" s="16"/>
      <c r="F671" s="14"/>
    </row>
    <row r="672" spans="5:6" ht="15">
      <c r="E672" s="16"/>
      <c r="F672" s="14"/>
    </row>
    <row r="673" spans="5:6" ht="15">
      <c r="E673" s="16"/>
      <c r="F673" s="14"/>
    </row>
    <row r="674" spans="5:6" ht="15">
      <c r="E674" s="16"/>
      <c r="F674" s="14"/>
    </row>
    <row r="675" spans="5:6" ht="15">
      <c r="E675" s="16"/>
      <c r="F675" s="14"/>
    </row>
    <row r="676" spans="5:6" ht="15">
      <c r="E676" s="16"/>
      <c r="F676" s="14"/>
    </row>
    <row r="677" spans="5:6" ht="15">
      <c r="E677" s="16"/>
      <c r="F677" s="14"/>
    </row>
    <row r="678" spans="5:6" ht="15">
      <c r="E678" s="16"/>
      <c r="F678" s="14"/>
    </row>
    <row r="679" spans="5:6" ht="15">
      <c r="E679" s="16"/>
      <c r="F679" s="14"/>
    </row>
    <row r="680" spans="5:6" ht="15">
      <c r="E680" s="16"/>
      <c r="F680" s="14"/>
    </row>
    <row r="681" spans="5:6" ht="15">
      <c r="E681" s="16"/>
      <c r="F681" s="14"/>
    </row>
    <row r="682" spans="5:6" ht="15">
      <c r="E682" s="16"/>
      <c r="F682" s="14"/>
    </row>
    <row r="683" spans="5:6" ht="15">
      <c r="E683" s="16"/>
      <c r="F683" s="14"/>
    </row>
    <row r="684" spans="5:6" ht="15">
      <c r="E684" s="16"/>
      <c r="F684" s="14"/>
    </row>
    <row r="685" spans="5:6" ht="15">
      <c r="E685" s="16"/>
      <c r="F685" s="14"/>
    </row>
    <row r="686" spans="5:6" ht="15">
      <c r="E686" s="16"/>
      <c r="F686" s="14"/>
    </row>
    <row r="687" spans="5:6" ht="15">
      <c r="E687" s="16"/>
      <c r="F687" s="14"/>
    </row>
    <row r="688" spans="5:6" ht="15">
      <c r="E688" s="16"/>
      <c r="F688" s="14"/>
    </row>
    <row r="689" spans="5:6" ht="15">
      <c r="E689" s="16"/>
      <c r="F689" s="14"/>
    </row>
    <row r="690" spans="5:6" ht="15">
      <c r="E690" s="16"/>
      <c r="F690" s="14"/>
    </row>
    <row r="691" spans="5:6" ht="15">
      <c r="E691" s="16"/>
      <c r="F691" s="14"/>
    </row>
    <row r="692" spans="5:6" ht="15">
      <c r="E692" s="16"/>
      <c r="F692" s="14"/>
    </row>
    <row r="693" spans="5:6" ht="15">
      <c r="E693" s="16"/>
      <c r="F693" s="14"/>
    </row>
    <row r="694" spans="5:6" ht="15">
      <c r="E694" s="16"/>
      <c r="F694" s="14"/>
    </row>
    <row r="695" spans="5:6" ht="15">
      <c r="E695" s="16"/>
      <c r="F695" s="14"/>
    </row>
    <row r="696" spans="5:6" ht="15">
      <c r="E696" s="16"/>
      <c r="F696" s="14"/>
    </row>
    <row r="697" spans="5:6" ht="15">
      <c r="E697" s="16"/>
      <c r="F697" s="14"/>
    </row>
    <row r="698" spans="5:6" ht="15">
      <c r="E698" s="16"/>
      <c r="F698" s="14"/>
    </row>
    <row r="699" spans="5:6" ht="15">
      <c r="E699" s="16"/>
      <c r="F699" s="14"/>
    </row>
    <row r="700" spans="5:6" ht="15">
      <c r="E700" s="16"/>
      <c r="F700" s="14"/>
    </row>
    <row r="701" spans="5:6" ht="15">
      <c r="E701" s="16"/>
      <c r="F701" s="14"/>
    </row>
    <row r="702" spans="5:6" ht="15">
      <c r="E702" s="16"/>
      <c r="F702" s="14"/>
    </row>
    <row r="703" spans="5:6" ht="15">
      <c r="E703" s="16"/>
      <c r="F703" s="14"/>
    </row>
    <row r="704" spans="5:6" ht="15">
      <c r="E704" s="16"/>
      <c r="F704" s="14"/>
    </row>
    <row r="705" spans="5:6" ht="15">
      <c r="E705" s="16"/>
      <c r="F705" s="14"/>
    </row>
    <row r="706" spans="5:6" ht="15">
      <c r="E706" s="16"/>
      <c r="F706" s="14"/>
    </row>
    <row r="707" spans="5:6" ht="15">
      <c r="E707" s="16"/>
      <c r="F707" s="14"/>
    </row>
    <row r="708" spans="5:6" ht="15">
      <c r="E708" s="16"/>
      <c r="F708" s="14"/>
    </row>
    <row r="709" spans="5:6" ht="15">
      <c r="E709" s="16"/>
      <c r="F709" s="14"/>
    </row>
    <row r="710" spans="5:6" ht="15">
      <c r="E710" s="16"/>
      <c r="F710" s="14"/>
    </row>
    <row r="711" spans="5:6" ht="15">
      <c r="E711" s="16"/>
      <c r="F711" s="14"/>
    </row>
    <row r="712" spans="5:6" ht="15">
      <c r="E712" s="16"/>
      <c r="F712" s="14"/>
    </row>
    <row r="713" spans="5:6" ht="15">
      <c r="E713" s="16"/>
      <c r="F713" s="14"/>
    </row>
    <row r="714" spans="5:6" ht="15">
      <c r="E714" s="16"/>
      <c r="F714" s="14"/>
    </row>
    <row r="715" spans="5:6" ht="15">
      <c r="E715" s="16"/>
      <c r="F715" s="14"/>
    </row>
    <row r="716" spans="5:6" ht="15">
      <c r="E716" s="16"/>
      <c r="F716" s="14"/>
    </row>
    <row r="717" spans="5:6" ht="15">
      <c r="E717" s="16"/>
      <c r="F717" s="14"/>
    </row>
    <row r="718" spans="5:6" ht="15">
      <c r="E718" s="16"/>
      <c r="F718" s="14"/>
    </row>
    <row r="719" spans="5:6" ht="15">
      <c r="E719" s="16"/>
      <c r="F719" s="14"/>
    </row>
    <row r="720" spans="5:6" ht="15">
      <c r="E720" s="16"/>
      <c r="F720" s="14"/>
    </row>
    <row r="721" spans="5:6" ht="15">
      <c r="E721" s="16"/>
      <c r="F721" s="14"/>
    </row>
    <row r="722" spans="5:6" ht="15">
      <c r="E722" s="16"/>
      <c r="F722" s="14"/>
    </row>
    <row r="723" spans="5:6" ht="15">
      <c r="E723" s="16"/>
      <c r="F723" s="14"/>
    </row>
    <row r="724" spans="5:6" ht="15">
      <c r="E724" s="16"/>
      <c r="F724" s="14"/>
    </row>
    <row r="725" spans="5:6" ht="15">
      <c r="E725" s="16"/>
      <c r="F725" s="14"/>
    </row>
    <row r="726" spans="5:6" ht="15">
      <c r="E726" s="16"/>
      <c r="F726" s="14"/>
    </row>
    <row r="727" spans="5:6" ht="15">
      <c r="E727" s="16"/>
      <c r="F727" s="14"/>
    </row>
    <row r="728" spans="5:6" ht="15">
      <c r="E728" s="16"/>
      <c r="F728" s="14"/>
    </row>
    <row r="729" spans="5:6" ht="15">
      <c r="E729" s="16"/>
      <c r="F729" s="14"/>
    </row>
    <row r="730" spans="5:6" ht="15">
      <c r="E730" s="16"/>
      <c r="F730" s="14"/>
    </row>
    <row r="731" spans="5:6" ht="15">
      <c r="E731" s="16"/>
      <c r="F731" s="14"/>
    </row>
    <row r="732" spans="5:6" ht="15">
      <c r="E732" s="16"/>
      <c r="F732" s="14"/>
    </row>
    <row r="733" spans="5:6" ht="15">
      <c r="E733" s="16"/>
      <c r="F733" s="14"/>
    </row>
    <row r="734" spans="5:6" ht="15">
      <c r="E734" s="16"/>
      <c r="F734" s="14"/>
    </row>
    <row r="735" spans="5:6" ht="15">
      <c r="E735" s="16"/>
      <c r="F735" s="14"/>
    </row>
    <row r="736" spans="5:6" ht="15">
      <c r="E736" s="16"/>
      <c r="F736" s="14"/>
    </row>
    <row r="737" spans="5:6" ht="15">
      <c r="E737" s="16"/>
      <c r="F737" s="14"/>
    </row>
    <row r="738" spans="5:6" ht="15">
      <c r="E738" s="16"/>
      <c r="F738" s="14"/>
    </row>
    <row r="739" spans="5:6" ht="15">
      <c r="E739" s="16"/>
      <c r="F739" s="14"/>
    </row>
    <row r="740" spans="5:6" ht="15">
      <c r="E740" s="16"/>
      <c r="F740" s="14"/>
    </row>
    <row r="741" spans="5:6" ht="15">
      <c r="E741" s="16"/>
      <c r="F741" s="14"/>
    </row>
    <row r="742" spans="5:6" ht="15">
      <c r="E742" s="16"/>
      <c r="F742" s="14"/>
    </row>
    <row r="743" spans="5:6" ht="15">
      <c r="E743" s="16"/>
      <c r="F743" s="14"/>
    </row>
    <row r="744" spans="5:6" ht="15">
      <c r="E744" s="16"/>
      <c r="F744" s="14"/>
    </row>
    <row r="745" spans="5:6" ht="15">
      <c r="E745" s="16"/>
      <c r="F745" s="14"/>
    </row>
    <row r="746" spans="5:6" ht="15">
      <c r="E746" s="16"/>
      <c r="F746" s="14"/>
    </row>
    <row r="747" spans="5:6" ht="15">
      <c r="E747" s="16"/>
      <c r="F747" s="14"/>
    </row>
    <row r="748" spans="5:6" ht="15">
      <c r="E748" s="16"/>
      <c r="F748" s="14"/>
    </row>
    <row r="749" spans="5:6" ht="15">
      <c r="E749" s="16"/>
      <c r="F749" s="14"/>
    </row>
    <row r="750" spans="5:6" ht="15">
      <c r="E750" s="16"/>
      <c r="F750" s="14"/>
    </row>
    <row r="751" spans="5:6" ht="15">
      <c r="E751" s="16"/>
      <c r="F751" s="14"/>
    </row>
    <row r="752" spans="5:6" ht="15">
      <c r="E752" s="16"/>
      <c r="F752" s="14"/>
    </row>
    <row r="753" spans="5:6" ht="15">
      <c r="E753" s="16"/>
      <c r="F753" s="14"/>
    </row>
    <row r="754" spans="5:6" ht="15">
      <c r="E754" s="16"/>
      <c r="F754" s="14"/>
    </row>
    <row r="755" spans="5:6" ht="15">
      <c r="E755" s="16"/>
      <c r="F755" s="14"/>
    </row>
    <row r="756" spans="5:6" ht="15">
      <c r="E756" s="16"/>
      <c r="F756" s="14"/>
    </row>
    <row r="757" spans="5:6" ht="15">
      <c r="E757" s="16"/>
      <c r="F757" s="14"/>
    </row>
    <row r="758" spans="5:6" ht="15">
      <c r="E758" s="16"/>
      <c r="F758" s="14"/>
    </row>
    <row r="759" spans="5:6" ht="15">
      <c r="E759" s="16"/>
      <c r="F759" s="14"/>
    </row>
    <row r="760" spans="5:6" ht="15">
      <c r="E760" s="16"/>
      <c r="F760" s="14"/>
    </row>
    <row r="761" spans="5:6" ht="15">
      <c r="E761" s="16"/>
      <c r="F761" s="14"/>
    </row>
    <row r="762" spans="5:6" ht="15">
      <c r="E762" s="16"/>
      <c r="F762" s="14"/>
    </row>
    <row r="763" spans="5:6" ht="15">
      <c r="E763" s="16"/>
      <c r="F763" s="14"/>
    </row>
    <row r="764" spans="5:6" ht="15">
      <c r="E764" s="16"/>
      <c r="F764" s="14"/>
    </row>
    <row r="765" spans="5:6" ht="15">
      <c r="E765" s="16"/>
      <c r="F765" s="14"/>
    </row>
    <row r="766" spans="5:6" ht="15">
      <c r="E766" s="16"/>
      <c r="F766" s="14"/>
    </row>
    <row r="767" spans="5:6" ht="15">
      <c r="E767" s="16"/>
      <c r="F767" s="14"/>
    </row>
    <row r="768" spans="5:6" ht="15">
      <c r="E768" s="16"/>
      <c r="F768" s="14"/>
    </row>
    <row r="769" spans="5:6" ht="15">
      <c r="E769" s="16"/>
      <c r="F769" s="14"/>
    </row>
    <row r="770" spans="5:6" ht="15">
      <c r="E770" s="16"/>
      <c r="F770" s="14"/>
    </row>
    <row r="771" spans="5:6" ht="15">
      <c r="E771" s="16"/>
      <c r="F771" s="14"/>
    </row>
    <row r="772" spans="5:6" ht="15">
      <c r="E772" s="16"/>
      <c r="F772" s="14"/>
    </row>
    <row r="773" spans="5:6" ht="15">
      <c r="E773" s="16"/>
      <c r="F773" s="14"/>
    </row>
    <row r="774" spans="5:6" ht="15">
      <c r="E774" s="16"/>
      <c r="F774" s="14"/>
    </row>
    <row r="775" spans="5:6" ht="15">
      <c r="E775" s="16"/>
      <c r="F775" s="14"/>
    </row>
    <row r="776" spans="5:6" ht="15">
      <c r="E776" s="16"/>
      <c r="F776" s="14"/>
    </row>
    <row r="777" spans="5:6" ht="15">
      <c r="E777" s="16"/>
      <c r="F777" s="14"/>
    </row>
    <row r="778" spans="5:6" ht="15">
      <c r="E778" s="16"/>
      <c r="F778" s="14"/>
    </row>
    <row r="779" spans="5:6" ht="15">
      <c r="E779" s="16"/>
      <c r="F779" s="14"/>
    </row>
    <row r="780" spans="5:6" ht="15">
      <c r="E780" s="16"/>
      <c r="F780" s="14"/>
    </row>
    <row r="781" spans="5:6" ht="15">
      <c r="E781" s="16"/>
      <c r="F781" s="14"/>
    </row>
    <row r="782" spans="5:6" ht="15">
      <c r="E782" s="16"/>
      <c r="F782" s="14"/>
    </row>
    <row r="783" spans="5:6" ht="15">
      <c r="E783" s="16"/>
      <c r="F783" s="14"/>
    </row>
    <row r="784" spans="5:6" ht="15">
      <c r="E784" s="16"/>
      <c r="F784" s="14"/>
    </row>
    <row r="785" spans="5:6" ht="15">
      <c r="E785" s="16"/>
      <c r="F785" s="14"/>
    </row>
    <row r="786" spans="5:6" ht="15">
      <c r="E786" s="16"/>
      <c r="F786" s="14"/>
    </row>
    <row r="787" spans="5:6" ht="15">
      <c r="E787" s="16"/>
      <c r="F787" s="14"/>
    </row>
    <row r="788" spans="5:6" ht="15">
      <c r="E788" s="16"/>
      <c r="F788" s="14"/>
    </row>
    <row r="789" spans="5:6" ht="15">
      <c r="E789" s="16"/>
      <c r="F789" s="14"/>
    </row>
    <row r="790" spans="5:6" ht="15">
      <c r="E790" s="16"/>
      <c r="F790" s="14"/>
    </row>
    <row r="791" spans="5:6" ht="15">
      <c r="E791" s="16"/>
      <c r="F791" s="14"/>
    </row>
    <row r="792" spans="5:6" ht="15">
      <c r="E792" s="16"/>
      <c r="F792" s="14"/>
    </row>
    <row r="793" spans="5:6" ht="15">
      <c r="E793" s="16"/>
      <c r="F793" s="14"/>
    </row>
    <row r="794" spans="5:6" ht="15">
      <c r="E794" s="16"/>
      <c r="F794" s="14"/>
    </row>
    <row r="795" spans="5:6" ht="15">
      <c r="E795" s="16"/>
      <c r="F795" s="14"/>
    </row>
    <row r="796" spans="5:6" ht="15">
      <c r="E796" s="16"/>
      <c r="F796" s="14"/>
    </row>
    <row r="797" spans="5:6" ht="15">
      <c r="E797" s="16"/>
      <c r="F797" s="14"/>
    </row>
    <row r="798" spans="5:6" ht="15">
      <c r="E798" s="16"/>
      <c r="F798" s="14"/>
    </row>
    <row r="799" spans="5:6" ht="15">
      <c r="E799" s="16"/>
      <c r="F799" s="14"/>
    </row>
    <row r="800" spans="5:6" ht="15">
      <c r="E800" s="16"/>
      <c r="F800" s="14"/>
    </row>
    <row r="801" spans="5:6" ht="15">
      <c r="E801" s="16"/>
      <c r="F801" s="14"/>
    </row>
    <row r="802" spans="5:6" ht="15">
      <c r="E802" s="16"/>
      <c r="F802" s="14"/>
    </row>
    <row r="803" spans="5:6" ht="15">
      <c r="E803" s="16"/>
      <c r="F803" s="14"/>
    </row>
    <row r="804" spans="5:6" ht="15">
      <c r="E804" s="16"/>
      <c r="F804" s="14"/>
    </row>
    <row r="805" spans="5:6" ht="15">
      <c r="E805" s="16"/>
      <c r="F805" s="14"/>
    </row>
    <row r="806" spans="5:6" ht="15">
      <c r="E806" s="16"/>
      <c r="F806" s="14"/>
    </row>
    <row r="807" spans="5:6" ht="15">
      <c r="E807" s="16"/>
      <c r="F807" s="14"/>
    </row>
    <row r="808" spans="5:6" ht="15">
      <c r="E808" s="16"/>
      <c r="F808" s="14"/>
    </row>
    <row r="809" spans="5:6" ht="15">
      <c r="E809" s="16"/>
      <c r="F809" s="14"/>
    </row>
    <row r="810" spans="5:6" ht="15">
      <c r="E810" s="16"/>
      <c r="F810" s="14"/>
    </row>
    <row r="811" spans="5:6" ht="15">
      <c r="E811" s="16"/>
      <c r="F811" s="14"/>
    </row>
    <row r="812" spans="5:6" ht="15">
      <c r="E812" s="16"/>
      <c r="F812" s="14"/>
    </row>
    <row r="813" spans="5:6" ht="15">
      <c r="E813" s="16"/>
      <c r="F813" s="14"/>
    </row>
    <row r="814" spans="5:6" ht="15">
      <c r="E814" s="16"/>
      <c r="F814" s="14"/>
    </row>
    <row r="815" spans="5:6" ht="15">
      <c r="E815" s="16"/>
      <c r="F815" s="14"/>
    </row>
    <row r="816" spans="5:6" ht="15">
      <c r="E816" s="16"/>
      <c r="F816" s="14"/>
    </row>
    <row r="817" spans="5:6" ht="15">
      <c r="E817" s="16"/>
      <c r="F817" s="14"/>
    </row>
    <row r="818" spans="5:6" ht="15">
      <c r="E818" s="16"/>
      <c r="F818" s="14"/>
    </row>
    <row r="819" spans="5:6" ht="15">
      <c r="E819" s="16"/>
      <c r="F819" s="14"/>
    </row>
    <row r="820" spans="5:6" ht="15">
      <c r="E820" s="16"/>
      <c r="F820" s="14"/>
    </row>
    <row r="821" spans="5:6" ht="15">
      <c r="E821" s="16"/>
      <c r="F821" s="14"/>
    </row>
    <row r="822" spans="5:6" ht="15">
      <c r="E822" s="16"/>
      <c r="F822" s="14"/>
    </row>
    <row r="823" spans="5:6" ht="15">
      <c r="E823" s="16"/>
      <c r="F823" s="14"/>
    </row>
    <row r="824" spans="5:6" ht="15">
      <c r="E824" s="16"/>
      <c r="F824" s="14"/>
    </row>
    <row r="825" spans="5:6" ht="15">
      <c r="E825" s="16"/>
      <c r="F825" s="14"/>
    </row>
    <row r="826" spans="5:6" ht="15">
      <c r="E826" s="16"/>
      <c r="F826" s="14"/>
    </row>
    <row r="827" spans="5:6" ht="15">
      <c r="E827" s="16"/>
      <c r="F827" s="14"/>
    </row>
    <row r="828" spans="5:6" ht="15">
      <c r="E828" s="16"/>
      <c r="F828" s="14"/>
    </row>
    <row r="829" spans="5:6" ht="15">
      <c r="E829" s="16"/>
      <c r="F829" s="14"/>
    </row>
    <row r="830" spans="5:6" ht="15">
      <c r="E830" s="16"/>
      <c r="F830" s="14"/>
    </row>
    <row r="831" spans="5:6" ht="15">
      <c r="E831" s="16"/>
      <c r="F831" s="14"/>
    </row>
    <row r="832" spans="5:6" ht="15">
      <c r="E832" s="16"/>
      <c r="F832" s="14"/>
    </row>
    <row r="833" spans="5:6" ht="15">
      <c r="E833" s="16"/>
      <c r="F833" s="14"/>
    </row>
    <row r="834" spans="5:6" ht="15">
      <c r="E834" s="16"/>
      <c r="F834" s="14"/>
    </row>
    <row r="835" spans="5:6" ht="15">
      <c r="E835" s="16"/>
      <c r="F835" s="14"/>
    </row>
    <row r="836" spans="5:6" ht="15">
      <c r="E836" s="16"/>
      <c r="F836" s="14"/>
    </row>
    <row r="837" spans="5:6" ht="15">
      <c r="E837" s="16"/>
      <c r="F837" s="14"/>
    </row>
    <row r="838" spans="5:6" ht="15">
      <c r="E838" s="16"/>
      <c r="F838" s="14"/>
    </row>
    <row r="839" spans="5:6" ht="15">
      <c r="E839" s="16"/>
      <c r="F839" s="14"/>
    </row>
    <row r="840" spans="5:6" ht="15">
      <c r="E840" s="16"/>
      <c r="F840" s="14"/>
    </row>
    <row r="841" spans="5:6" ht="15">
      <c r="E841" s="16"/>
      <c r="F841" s="14"/>
    </row>
    <row r="842" spans="5:6" ht="15">
      <c r="E842" s="16"/>
      <c r="F842" s="14"/>
    </row>
    <row r="843" spans="5:6" ht="15">
      <c r="E843" s="16"/>
      <c r="F843" s="14"/>
    </row>
    <row r="844" spans="5:6" ht="15">
      <c r="E844" s="16"/>
      <c r="F844" s="14"/>
    </row>
    <row r="845" spans="5:6" ht="15">
      <c r="E845" s="16"/>
      <c r="F845" s="14"/>
    </row>
    <row r="846" spans="5:6" ht="15">
      <c r="E846" s="16"/>
      <c r="F846" s="14"/>
    </row>
    <row r="847" spans="5:6" ht="15">
      <c r="E847" s="16"/>
      <c r="F847" s="14"/>
    </row>
    <row r="848" spans="5:6" ht="15">
      <c r="E848" s="16"/>
      <c r="F848" s="14"/>
    </row>
    <row r="849" spans="5:6" ht="15">
      <c r="E849" s="16"/>
      <c r="F849" s="14"/>
    </row>
    <row r="850" spans="5:6" ht="15">
      <c r="E850" s="16"/>
      <c r="F850" s="14"/>
    </row>
    <row r="851" spans="5:6" ht="15">
      <c r="E851" s="16"/>
      <c r="F851" s="14"/>
    </row>
    <row r="852" spans="5:6" ht="15">
      <c r="E852" s="16"/>
      <c r="F852" s="14"/>
    </row>
    <row r="853" spans="5:6" ht="15">
      <c r="E853" s="16"/>
      <c r="F853" s="14"/>
    </row>
    <row r="854" spans="5:6" ht="15">
      <c r="E854" s="16"/>
      <c r="F854" s="14"/>
    </row>
    <row r="855" spans="5:6" ht="15">
      <c r="E855" s="16"/>
      <c r="F855" s="14"/>
    </row>
    <row r="856" spans="5:6" ht="15">
      <c r="E856" s="16"/>
      <c r="F856" s="14"/>
    </row>
    <row r="857" spans="5:6" ht="15">
      <c r="E857" s="16"/>
      <c r="F857" s="14"/>
    </row>
    <row r="858" spans="5:6" ht="15">
      <c r="E858" s="16"/>
      <c r="F858" s="14"/>
    </row>
    <row r="859" spans="5:6" ht="15">
      <c r="E859" s="16"/>
      <c r="F859" s="14"/>
    </row>
    <row r="860" spans="5:6" ht="15">
      <c r="E860" s="16"/>
      <c r="F860" s="14"/>
    </row>
    <row r="861" spans="5:6" ht="15">
      <c r="E861" s="16"/>
      <c r="F861" s="14"/>
    </row>
    <row r="862" spans="5:6" ht="15">
      <c r="E862" s="16"/>
      <c r="F862" s="14"/>
    </row>
    <row r="863" spans="5:6" ht="15">
      <c r="E863" s="16"/>
      <c r="F863" s="14"/>
    </row>
    <row r="864" spans="5:6" ht="15">
      <c r="E864" s="16"/>
      <c r="F864" s="14"/>
    </row>
    <row r="865" spans="5:6" ht="15">
      <c r="E865" s="16"/>
      <c r="F865" s="14"/>
    </row>
    <row r="866" spans="5:6" ht="15">
      <c r="E866" s="16"/>
      <c r="F866" s="14"/>
    </row>
    <row r="867" spans="5:6" ht="15">
      <c r="E867" s="16"/>
      <c r="F867" s="14"/>
    </row>
    <row r="868" spans="5:6" ht="15">
      <c r="E868" s="16"/>
      <c r="F868" s="14"/>
    </row>
    <row r="869" spans="5:6" ht="15">
      <c r="E869" s="16"/>
      <c r="F869" s="14"/>
    </row>
    <row r="870" spans="5:6" ht="15">
      <c r="E870" s="16"/>
      <c r="F870" s="14"/>
    </row>
    <row r="871" spans="5:6" ht="15">
      <c r="E871" s="16"/>
      <c r="F871" s="14"/>
    </row>
    <row r="872" spans="5:6" ht="15">
      <c r="E872" s="16"/>
      <c r="F872" s="14"/>
    </row>
    <row r="873" spans="5:6" ht="15">
      <c r="E873" s="16"/>
      <c r="F873" s="14"/>
    </row>
    <row r="874" spans="5:6" ht="15">
      <c r="E874" s="16"/>
      <c r="F874" s="14"/>
    </row>
    <row r="875" spans="5:6" ht="15">
      <c r="E875" s="16"/>
      <c r="F875" s="14"/>
    </row>
    <row r="876" spans="5:6" ht="15">
      <c r="E876" s="16"/>
      <c r="F876" s="14"/>
    </row>
    <row r="877" spans="5:6" ht="15">
      <c r="E877" s="16"/>
      <c r="F877" s="14"/>
    </row>
    <row r="878" spans="5:6" ht="15">
      <c r="E878" s="16"/>
      <c r="F878" s="14"/>
    </row>
    <row r="879" spans="5:6" ht="15">
      <c r="E879" s="16"/>
      <c r="F879" s="14"/>
    </row>
    <row r="880" spans="5:6" ht="15">
      <c r="E880" s="16"/>
      <c r="F880" s="14"/>
    </row>
    <row r="881" spans="5:6" ht="15">
      <c r="E881" s="16"/>
      <c r="F881" s="14"/>
    </row>
    <row r="882" spans="5:6" ht="15">
      <c r="E882" s="16"/>
      <c r="F882" s="14"/>
    </row>
    <row r="883" spans="5:6" ht="15">
      <c r="E883" s="16"/>
      <c r="F883" s="14"/>
    </row>
    <row r="884" spans="5:6" ht="15">
      <c r="E884" s="16"/>
      <c r="F884" s="14"/>
    </row>
    <row r="885" spans="5:6" ht="15">
      <c r="E885" s="16"/>
      <c r="F885" s="14"/>
    </row>
    <row r="886" spans="5:6" ht="15">
      <c r="E886" s="16"/>
      <c r="F886" s="14"/>
    </row>
    <row r="887" spans="5:6" ht="15">
      <c r="E887" s="16"/>
      <c r="F887" s="14"/>
    </row>
    <row r="888" spans="5:6" ht="15">
      <c r="E888" s="16"/>
      <c r="F888" s="14"/>
    </row>
    <row r="889" spans="5:6" ht="15">
      <c r="E889" s="16"/>
      <c r="F889" s="14"/>
    </row>
    <row r="890" spans="5:6" ht="15">
      <c r="E890" s="16"/>
      <c r="F890" s="14"/>
    </row>
    <row r="891" spans="5:6" ht="15">
      <c r="E891" s="16"/>
      <c r="F891" s="14"/>
    </row>
    <row r="892" spans="5:6" ht="15">
      <c r="E892" s="16"/>
      <c r="F892" s="14"/>
    </row>
    <row r="893" spans="5:6" ht="15">
      <c r="E893" s="16"/>
      <c r="F893" s="14"/>
    </row>
    <row r="894" spans="5:6" ht="15">
      <c r="E894" s="16"/>
      <c r="F894" s="14"/>
    </row>
    <row r="895" spans="5:6" ht="15">
      <c r="E895" s="16"/>
      <c r="F895" s="14"/>
    </row>
    <row r="896" spans="5:6" ht="15">
      <c r="E896" s="16"/>
      <c r="F896" s="14"/>
    </row>
    <row r="897" spans="5:6" ht="15">
      <c r="E897" s="16"/>
      <c r="F897" s="14"/>
    </row>
    <row r="898" spans="5:6" ht="15">
      <c r="E898" s="16"/>
      <c r="F898" s="14"/>
    </row>
    <row r="899" spans="5:6" ht="15">
      <c r="E899" s="16"/>
      <c r="F899" s="14"/>
    </row>
    <row r="900" spans="5:6" ht="15">
      <c r="E900" s="16"/>
      <c r="F900" s="14"/>
    </row>
    <row r="901" spans="5:6" ht="15">
      <c r="E901" s="16"/>
      <c r="F901" s="14"/>
    </row>
    <row r="902" spans="5:6" ht="15">
      <c r="E902" s="16"/>
      <c r="F902" s="14"/>
    </row>
    <row r="903" spans="5:6" ht="15">
      <c r="E903" s="16"/>
      <c r="F903" s="14"/>
    </row>
    <row r="904" spans="5:6" ht="15">
      <c r="E904" s="16"/>
      <c r="F904" s="14"/>
    </row>
    <row r="905" spans="5:6" ht="15">
      <c r="E905" s="16"/>
      <c r="F905" s="14"/>
    </row>
    <row r="906" spans="5:6" ht="15">
      <c r="E906" s="16"/>
      <c r="F906" s="14"/>
    </row>
    <row r="907" spans="5:6" ht="15">
      <c r="E907" s="16"/>
      <c r="F907" s="14"/>
    </row>
    <row r="908" spans="5:6" ht="15">
      <c r="E908" s="16"/>
      <c r="F908" s="14"/>
    </row>
    <row r="909" spans="5:6" ht="15">
      <c r="E909" s="16"/>
      <c r="F909" s="14"/>
    </row>
    <row r="910" spans="5:6" ht="15">
      <c r="E910" s="16"/>
      <c r="F910" s="14"/>
    </row>
    <row r="911" spans="5:6" ht="15">
      <c r="E911" s="16"/>
      <c r="F911" s="14"/>
    </row>
    <row r="912" spans="5:6" ht="15">
      <c r="E912" s="16"/>
      <c r="F912" s="14"/>
    </row>
    <row r="913" spans="5:6" ht="15">
      <c r="E913" s="16"/>
      <c r="F913" s="14"/>
    </row>
    <row r="914" spans="5:6" ht="15">
      <c r="E914" s="16"/>
      <c r="F914" s="14"/>
    </row>
    <row r="915" spans="5:6" ht="15">
      <c r="E915" s="16"/>
      <c r="F915" s="14"/>
    </row>
    <row r="916" spans="5:6" ht="15">
      <c r="E916" s="16"/>
      <c r="F916" s="14"/>
    </row>
    <row r="917" spans="5:6" ht="15">
      <c r="E917" s="16"/>
      <c r="F917" s="14"/>
    </row>
    <row r="918" spans="5:6" ht="15">
      <c r="E918" s="16"/>
      <c r="F918" s="14"/>
    </row>
    <row r="919" spans="5:6" ht="15">
      <c r="E919" s="16"/>
      <c r="F919" s="14"/>
    </row>
    <row r="920" spans="5:6" ht="15">
      <c r="E920" s="16"/>
      <c r="F920" s="14"/>
    </row>
    <row r="921" spans="5:6" ht="15">
      <c r="E921" s="16"/>
      <c r="F921" s="14"/>
    </row>
    <row r="922" spans="5:6" ht="15">
      <c r="E922" s="16"/>
      <c r="F922" s="14"/>
    </row>
    <row r="923" spans="5:6" ht="15">
      <c r="E923" s="16"/>
      <c r="F923" s="14"/>
    </row>
    <row r="924" spans="5:6" ht="15">
      <c r="E924" s="16"/>
      <c r="F924" s="14"/>
    </row>
    <row r="925" spans="5:6" ht="15">
      <c r="E925" s="16"/>
      <c r="F925" s="14"/>
    </row>
    <row r="926" spans="5:6" ht="15">
      <c r="E926" s="16"/>
      <c r="F926" s="14"/>
    </row>
    <row r="927" spans="5:6" ht="15">
      <c r="E927" s="16"/>
      <c r="F927" s="14"/>
    </row>
    <row r="928" spans="5:6" ht="15">
      <c r="E928" s="16"/>
      <c r="F928" s="14"/>
    </row>
    <row r="929" spans="5:6" ht="15">
      <c r="E929" s="16"/>
      <c r="F929" s="14"/>
    </row>
    <row r="930" spans="5:6" ht="15">
      <c r="E930" s="16"/>
      <c r="F930" s="14"/>
    </row>
    <row r="931" spans="5:6" ht="15">
      <c r="E931" s="16"/>
      <c r="F931" s="14"/>
    </row>
    <row r="932" spans="5:6" ht="15">
      <c r="E932" s="16"/>
      <c r="F932" s="14"/>
    </row>
    <row r="933" spans="5:6" ht="15">
      <c r="E933" s="16"/>
      <c r="F933" s="14"/>
    </row>
    <row r="934" spans="5:6" ht="15">
      <c r="E934" s="16"/>
      <c r="F934" s="14"/>
    </row>
    <row r="935" spans="5:6" ht="15">
      <c r="E935" s="16"/>
      <c r="F935" s="14"/>
    </row>
    <row r="936" spans="5:6" ht="15">
      <c r="E936" s="16"/>
      <c r="F936" s="14"/>
    </row>
    <row r="937" spans="5:6" ht="15">
      <c r="E937" s="16"/>
      <c r="F937" s="14"/>
    </row>
    <row r="938" spans="5:6" ht="15">
      <c r="E938" s="16"/>
      <c r="F938" s="14"/>
    </row>
    <row r="939" spans="5:6" ht="15">
      <c r="E939" s="16"/>
      <c r="F939" s="14"/>
    </row>
    <row r="940" spans="5:6" ht="15">
      <c r="E940" s="16"/>
      <c r="F940" s="14"/>
    </row>
    <row r="941" spans="5:6" ht="15">
      <c r="E941" s="16"/>
      <c r="F941" s="14"/>
    </row>
    <row r="942" spans="5:6" ht="15">
      <c r="E942" s="16"/>
      <c r="F942" s="14"/>
    </row>
    <row r="943" spans="5:6" ht="15">
      <c r="E943" s="16"/>
      <c r="F943" s="14"/>
    </row>
    <row r="944" spans="5:6" ht="15">
      <c r="E944" s="16"/>
      <c r="F944" s="14"/>
    </row>
    <row r="945" spans="5:6" ht="15">
      <c r="E945" s="16"/>
      <c r="F945" s="14"/>
    </row>
    <row r="946" spans="5:6" ht="15">
      <c r="E946" s="16"/>
      <c r="F946" s="14"/>
    </row>
    <row r="947" spans="5:6" ht="15">
      <c r="E947" s="16"/>
      <c r="F947" s="14"/>
    </row>
    <row r="948" spans="5:6" ht="15">
      <c r="E948" s="16"/>
      <c r="F948" s="14"/>
    </row>
    <row r="949" spans="5:6" ht="15">
      <c r="E949" s="16"/>
      <c r="F949" s="14"/>
    </row>
    <row r="950" spans="5:6" ht="15">
      <c r="E950" s="16"/>
      <c r="F950" s="14"/>
    </row>
    <row r="951" spans="5:6" ht="15">
      <c r="E951" s="16"/>
      <c r="F951" s="14"/>
    </row>
    <row r="952" spans="5:6" ht="15">
      <c r="E952" s="16"/>
      <c r="F952" s="14"/>
    </row>
    <row r="953" spans="5:6" ht="15">
      <c r="E953" s="16"/>
      <c r="F953" s="14"/>
    </row>
    <row r="954" spans="5:6" ht="15">
      <c r="E954" s="16"/>
      <c r="F954" s="14"/>
    </row>
    <row r="955" spans="5:6" ht="15">
      <c r="E955" s="16"/>
      <c r="F955" s="14"/>
    </row>
    <row r="956" spans="5:6" ht="15">
      <c r="E956" s="16"/>
      <c r="F956" s="14"/>
    </row>
    <row r="957" spans="5:6" ht="15">
      <c r="E957" s="16"/>
      <c r="F957" s="14"/>
    </row>
    <row r="958" spans="5:6" ht="15">
      <c r="E958" s="16"/>
      <c r="F958" s="14"/>
    </row>
    <row r="959" spans="5:6" ht="15">
      <c r="E959" s="16"/>
      <c r="F959" s="14"/>
    </row>
    <row r="960" spans="5:6" ht="15">
      <c r="E960" s="16"/>
      <c r="F960" s="14"/>
    </row>
    <row r="961" spans="5:6" ht="15">
      <c r="E961" s="16"/>
      <c r="F961" s="14"/>
    </row>
    <row r="962" spans="5:6" ht="15">
      <c r="E962" s="16"/>
      <c r="F962" s="14"/>
    </row>
    <row r="963" spans="5:6" ht="15">
      <c r="E963" s="16"/>
      <c r="F963" s="14"/>
    </row>
    <row r="964" spans="5:6" ht="15">
      <c r="E964" s="16"/>
      <c r="F964" s="14"/>
    </row>
    <row r="965" spans="5:6" ht="15">
      <c r="E965" s="16"/>
      <c r="F965" s="14"/>
    </row>
    <row r="966" spans="5:6" ht="15">
      <c r="E966" s="16"/>
      <c r="F966" s="14"/>
    </row>
    <row r="967" spans="5:6" ht="15">
      <c r="E967" s="16"/>
      <c r="F967" s="14"/>
    </row>
    <row r="968" spans="5:6" ht="15">
      <c r="E968" s="16"/>
      <c r="F968" s="14"/>
    </row>
    <row r="969" spans="5:6" ht="15">
      <c r="E969" s="16"/>
      <c r="F969" s="14"/>
    </row>
    <row r="970" spans="5:6" ht="15">
      <c r="E970" s="16"/>
      <c r="F970" s="14"/>
    </row>
    <row r="971" spans="5:6" ht="15">
      <c r="E971" s="16"/>
      <c r="F971" s="14"/>
    </row>
    <row r="972" spans="5:6" ht="15">
      <c r="E972" s="16"/>
      <c r="F972" s="14"/>
    </row>
    <row r="973" spans="5:6" ht="15">
      <c r="E973" s="16"/>
      <c r="F973" s="14"/>
    </row>
    <row r="974" spans="5:6" ht="15">
      <c r="E974" s="16"/>
      <c r="F974" s="14"/>
    </row>
    <row r="975" spans="5:6" ht="15">
      <c r="E975" s="16"/>
      <c r="F975" s="14"/>
    </row>
    <row r="976" spans="5:6" ht="15">
      <c r="E976" s="16"/>
      <c r="F976" s="14"/>
    </row>
    <row r="977" spans="5:6" ht="15">
      <c r="E977" s="16"/>
      <c r="F977" s="14"/>
    </row>
    <row r="978" spans="5:6" ht="15">
      <c r="E978" s="16"/>
      <c r="F978" s="14"/>
    </row>
    <row r="979" spans="5:6" ht="15">
      <c r="E979" s="16"/>
      <c r="F979" s="14"/>
    </row>
    <row r="980" spans="5:6" ht="15">
      <c r="E980" s="16"/>
      <c r="F980" s="14"/>
    </row>
    <row r="981" spans="5:6" ht="15">
      <c r="E981" s="16"/>
      <c r="F981" s="14"/>
    </row>
    <row r="982" spans="5:6" ht="15">
      <c r="E982" s="16"/>
      <c r="F982" s="14"/>
    </row>
    <row r="983" spans="5:6" ht="15">
      <c r="E983" s="16"/>
      <c r="F983" s="14"/>
    </row>
    <row r="984" spans="5:6" ht="15">
      <c r="E984" s="16"/>
      <c r="F984" s="14"/>
    </row>
    <row r="985" spans="5:6" ht="15">
      <c r="E985" s="16"/>
      <c r="F985" s="14"/>
    </row>
    <row r="986" spans="5:6" ht="15">
      <c r="E986" s="16"/>
      <c r="F986" s="14"/>
    </row>
    <row r="987" spans="5:6" ht="15">
      <c r="E987" s="16"/>
      <c r="F987" s="14"/>
    </row>
    <row r="988" spans="5:6" ht="15">
      <c r="E988" s="16"/>
      <c r="F988" s="14"/>
    </row>
    <row r="989" spans="5:6" ht="15">
      <c r="E989" s="16"/>
      <c r="F989" s="14"/>
    </row>
    <row r="990" spans="5:6" ht="15">
      <c r="E990" s="16"/>
      <c r="F990" s="14"/>
    </row>
    <row r="991" spans="5:6" ht="15">
      <c r="E991" s="16"/>
      <c r="F991" s="14"/>
    </row>
    <row r="992" spans="5:6" ht="15">
      <c r="E992" s="16"/>
      <c r="F992" s="14"/>
    </row>
    <row r="993" spans="5:6" ht="15">
      <c r="E993" s="16"/>
      <c r="F993" s="14"/>
    </row>
    <row r="994" spans="5:6" ht="15">
      <c r="E994" s="16"/>
      <c r="F994" s="14"/>
    </row>
    <row r="995" spans="5:6" ht="15">
      <c r="E995" s="16"/>
      <c r="F995" s="14"/>
    </row>
    <row r="996" spans="5:6" ht="15">
      <c r="E996" s="16"/>
      <c r="F996" s="14"/>
    </row>
    <row r="997" spans="5:6" ht="15">
      <c r="E997" s="16"/>
      <c r="F997" s="14"/>
    </row>
    <row r="998" spans="5:6" ht="15">
      <c r="E998" s="16"/>
      <c r="F998" s="14"/>
    </row>
    <row r="999" spans="5:6" ht="15">
      <c r="E999" s="16"/>
      <c r="F999" s="14"/>
    </row>
    <row r="1000" spans="5:6" ht="15">
      <c r="E1000" s="16"/>
      <c r="F1000" s="14"/>
    </row>
    <row r="1001" spans="5:6" ht="15">
      <c r="E1001" s="16"/>
      <c r="F1001" s="14"/>
    </row>
    <row r="1002" spans="5:6" ht="15">
      <c r="E1002" s="16"/>
      <c r="F1002" s="14"/>
    </row>
    <row r="1003" spans="5:6" ht="15">
      <c r="E1003" s="16"/>
      <c r="F1003" s="14"/>
    </row>
    <row r="1004" spans="5:6" ht="15">
      <c r="E1004" s="16"/>
      <c r="F1004" s="14"/>
    </row>
    <row r="1005" spans="5:6" ht="15">
      <c r="E1005" s="16"/>
      <c r="F1005" s="14"/>
    </row>
    <row r="1006" spans="5:6" ht="15">
      <c r="E1006" s="16"/>
      <c r="F1006" s="14"/>
    </row>
    <row r="1007" spans="5:6" ht="15">
      <c r="E1007" s="16"/>
      <c r="F1007" s="14"/>
    </row>
    <row r="1008" spans="5:6" ht="15">
      <c r="E1008" s="16"/>
      <c r="F1008" s="14"/>
    </row>
    <row r="1009" spans="5:6" ht="15">
      <c r="E1009" s="16"/>
      <c r="F1009" s="14"/>
    </row>
    <row r="1010" spans="5:6" ht="15">
      <c r="E1010" s="16"/>
      <c r="F1010" s="14"/>
    </row>
    <row r="1011" spans="5:6" ht="15">
      <c r="E1011" s="16"/>
      <c r="F1011" s="14"/>
    </row>
    <row r="1012" spans="5:6" ht="15">
      <c r="E1012" s="16"/>
      <c r="F1012" s="14"/>
    </row>
    <row r="1013" spans="5:6" ht="15">
      <c r="E1013" s="16"/>
      <c r="F1013" s="14"/>
    </row>
    <row r="1014" spans="5:6" ht="15">
      <c r="E1014" s="16"/>
      <c r="F1014" s="14"/>
    </row>
    <row r="1015" spans="5:6" ht="15">
      <c r="E1015" s="16"/>
      <c r="F1015" s="14"/>
    </row>
    <row r="1016" spans="5:6" ht="15">
      <c r="E1016" s="16"/>
      <c r="F1016" s="14"/>
    </row>
    <row r="1017" spans="5:6" ht="15">
      <c r="E1017" s="16"/>
      <c r="F1017" s="14"/>
    </row>
    <row r="1018" spans="5:6" ht="15">
      <c r="E1018" s="16"/>
      <c r="F1018" s="14"/>
    </row>
    <row r="1019" spans="5:6" ht="15">
      <c r="E1019" s="16"/>
      <c r="F1019" s="14"/>
    </row>
    <row r="1020" spans="5:6" ht="15">
      <c r="E1020" s="16"/>
      <c r="F1020" s="14"/>
    </row>
    <row r="1021" spans="5:6" ht="15">
      <c r="E1021" s="16"/>
      <c r="F1021" s="14"/>
    </row>
    <row r="1022" spans="5:6" ht="15">
      <c r="E1022" s="16"/>
      <c r="F1022" s="14"/>
    </row>
    <row r="1023" spans="5:6" ht="15">
      <c r="E1023" s="16"/>
      <c r="F1023" s="14"/>
    </row>
    <row r="1024" spans="5:6" ht="15">
      <c r="E1024" s="16"/>
      <c r="F1024" s="14"/>
    </row>
    <row r="1025" spans="5:6" ht="15">
      <c r="E1025" s="16"/>
      <c r="F1025" s="14"/>
    </row>
    <row r="1026" spans="5:6" ht="15">
      <c r="E1026" s="16"/>
      <c r="F1026" s="14"/>
    </row>
    <row r="1027" spans="5:6" ht="15">
      <c r="E1027" s="16"/>
      <c r="F1027" s="14"/>
    </row>
    <row r="1028" spans="5:6" ht="15">
      <c r="E1028" s="16"/>
      <c r="F1028" s="14"/>
    </row>
    <row r="1029" spans="5:6" ht="15">
      <c r="E1029" s="16"/>
      <c r="F1029" s="14"/>
    </row>
    <row r="1030" spans="5:6" ht="15">
      <c r="E1030" s="16"/>
      <c r="F1030" s="14"/>
    </row>
    <row r="1031" spans="5:6" ht="15">
      <c r="E1031" s="16"/>
      <c r="F1031" s="14"/>
    </row>
    <row r="1032" spans="5:6" ht="15">
      <c r="E1032" s="16"/>
      <c r="F1032" s="14"/>
    </row>
    <row r="1033" spans="5:6" ht="15">
      <c r="E1033" s="16"/>
      <c r="F1033" s="14"/>
    </row>
    <row r="1034" spans="5:6" ht="15">
      <c r="E1034" s="16"/>
      <c r="F1034" s="14"/>
    </row>
    <row r="1035" spans="5:6" ht="15">
      <c r="E1035" s="16"/>
      <c r="F1035" s="14"/>
    </row>
    <row r="1036" spans="5:6" ht="15">
      <c r="E1036" s="16"/>
      <c r="F1036" s="14"/>
    </row>
    <row r="1037" spans="5:6" ht="15">
      <c r="E1037" s="16"/>
      <c r="F1037" s="14"/>
    </row>
    <row r="1038" spans="5:6" ht="15">
      <c r="E1038" s="16"/>
      <c r="F1038" s="14"/>
    </row>
    <row r="1039" spans="5:6" ht="15">
      <c r="E1039" s="16"/>
      <c r="F1039" s="14"/>
    </row>
    <row r="1040" spans="5:6" ht="15">
      <c r="E1040" s="16"/>
      <c r="F1040" s="14"/>
    </row>
    <row r="1041" spans="5:6" ht="15">
      <c r="E1041" s="16"/>
      <c r="F1041" s="14"/>
    </row>
    <row r="1042" spans="5:6" ht="15">
      <c r="E1042" s="16"/>
      <c r="F1042" s="14"/>
    </row>
    <row r="1043" spans="5:6" ht="15">
      <c r="E1043" s="16"/>
      <c r="F1043" s="14"/>
    </row>
    <row r="1044" spans="5:6" ht="15">
      <c r="E1044" s="16"/>
      <c r="F1044" s="14"/>
    </row>
    <row r="1045" spans="5:6" ht="15">
      <c r="E1045" s="16"/>
      <c r="F1045" s="14"/>
    </row>
    <row r="1046" spans="5:6" ht="15">
      <c r="E1046" s="16"/>
      <c r="F1046" s="14"/>
    </row>
    <row r="1047" spans="5:6" ht="15">
      <c r="E1047" s="16"/>
      <c r="F1047" s="14"/>
    </row>
    <row r="1048" spans="5:6" ht="15">
      <c r="E1048" s="16"/>
      <c r="F1048" s="14"/>
    </row>
    <row r="1049" spans="5:6" ht="15">
      <c r="E1049" s="16"/>
      <c r="F1049" s="14"/>
    </row>
    <row r="1050" spans="5:6" ht="15">
      <c r="E1050" s="16"/>
      <c r="F1050" s="14"/>
    </row>
    <row r="1051" spans="5:6" ht="15">
      <c r="E1051" s="16"/>
      <c r="F1051" s="14"/>
    </row>
    <row r="1052" spans="5:6" ht="15">
      <c r="E1052" s="16"/>
      <c r="F1052" s="14"/>
    </row>
    <row r="1053" spans="5:6" ht="15">
      <c r="E1053" s="16"/>
      <c r="F1053" s="14"/>
    </row>
    <row r="1054" spans="5:6" ht="15">
      <c r="E1054" s="16"/>
      <c r="F1054" s="14"/>
    </row>
    <row r="1055" spans="5:6" ht="15">
      <c r="E1055" s="16"/>
      <c r="F1055" s="14"/>
    </row>
    <row r="1056" spans="5:6" ht="15">
      <c r="E1056" s="16"/>
      <c r="F1056" s="14"/>
    </row>
    <row r="1057" spans="5:6" ht="15">
      <c r="E1057" s="16"/>
      <c r="F1057" s="14"/>
    </row>
    <row r="1058" spans="5:6" ht="15">
      <c r="E1058" s="16"/>
      <c r="F1058" s="14"/>
    </row>
    <row r="1059" spans="5:6" ht="15">
      <c r="E1059" s="16"/>
      <c r="F1059" s="14"/>
    </row>
    <row r="1060" spans="5:6" ht="15">
      <c r="E1060" s="16"/>
      <c r="F1060" s="14"/>
    </row>
    <row r="1061" spans="5:6" ht="15">
      <c r="E1061" s="16"/>
      <c r="F1061" s="14"/>
    </row>
    <row r="1062" spans="5:6" ht="15">
      <c r="E1062" s="16"/>
      <c r="F1062" s="14"/>
    </row>
    <row r="1063" spans="5:6" ht="15">
      <c r="E1063" s="16"/>
      <c r="F1063" s="14"/>
    </row>
    <row r="1064" spans="5:6" ht="15">
      <c r="E1064" s="16"/>
      <c r="F1064" s="14"/>
    </row>
    <row r="1065" spans="5:6" ht="15">
      <c r="E1065" s="16"/>
      <c r="F1065" s="14"/>
    </row>
    <row r="1066" spans="5:6" ht="15">
      <c r="E1066" s="16"/>
      <c r="F1066" s="14"/>
    </row>
    <row r="1067" spans="5:6" ht="15">
      <c r="E1067" s="16"/>
      <c r="F1067" s="14"/>
    </row>
    <row r="1068" spans="5:6" ht="15">
      <c r="E1068" s="16"/>
      <c r="F1068" s="14"/>
    </row>
    <row r="1069" spans="5:6" ht="15">
      <c r="E1069" s="16"/>
      <c r="F1069" s="14"/>
    </row>
    <row r="1070" spans="5:6" ht="15">
      <c r="E1070" s="16"/>
      <c r="F1070" s="14"/>
    </row>
    <row r="1071" spans="5:6" ht="15">
      <c r="E1071" s="16"/>
      <c r="F1071" s="14"/>
    </row>
    <row r="1072" spans="5:6" ht="15">
      <c r="E1072" s="16"/>
      <c r="F1072" s="14"/>
    </row>
    <row r="1073" spans="5:6" ht="15">
      <c r="E1073" s="16"/>
      <c r="F1073" s="14"/>
    </row>
    <row r="1074" spans="5:6" ht="15">
      <c r="E1074" s="16"/>
      <c r="F1074" s="14"/>
    </row>
    <row r="1075" spans="5:6" ht="15">
      <c r="E1075" s="16"/>
      <c r="F1075" s="14"/>
    </row>
    <row r="1076" spans="5:6" ht="15">
      <c r="E1076" s="16"/>
      <c r="F1076" s="14"/>
    </row>
    <row r="1077" spans="5:6" ht="15">
      <c r="E1077" s="16"/>
      <c r="F1077" s="14"/>
    </row>
    <row r="1078" spans="5:6" ht="15">
      <c r="E1078" s="16"/>
      <c r="F1078" s="14"/>
    </row>
    <row r="1079" spans="5:6" ht="15">
      <c r="E1079" s="16"/>
      <c r="F1079" s="14"/>
    </row>
    <row r="1080" spans="5:6" ht="15">
      <c r="E1080" s="16"/>
      <c r="F1080" s="14"/>
    </row>
    <row r="1081" spans="5:6" ht="15">
      <c r="E1081" s="16"/>
      <c r="F1081" s="14"/>
    </row>
    <row r="1082" spans="5:6" ht="15">
      <c r="E1082" s="16"/>
      <c r="F1082" s="14"/>
    </row>
    <row r="1083" spans="5:6" ht="15">
      <c r="E1083" s="16"/>
      <c r="F1083" s="14"/>
    </row>
    <row r="1084" spans="5:6" ht="15">
      <c r="E1084" s="16"/>
      <c r="F1084" s="14"/>
    </row>
    <row r="1085" spans="5:6" ht="15">
      <c r="E1085" s="16"/>
      <c r="F1085" s="14"/>
    </row>
    <row r="1086" spans="5:6" ht="15">
      <c r="E1086" s="16"/>
      <c r="F1086" s="14"/>
    </row>
    <row r="1087" spans="5:6" ht="15">
      <c r="E1087" s="16"/>
      <c r="F1087" s="14"/>
    </row>
    <row r="1088" spans="5:6" ht="15">
      <c r="E1088" s="16"/>
      <c r="F1088" s="14"/>
    </row>
    <row r="1089" spans="5:6" ht="15">
      <c r="E1089" s="16"/>
      <c r="F1089" s="14"/>
    </row>
    <row r="1090" spans="5:6" ht="15">
      <c r="E1090" s="16"/>
      <c r="F1090" s="14"/>
    </row>
    <row r="1091" spans="5:6" ht="15">
      <c r="E1091" s="16"/>
      <c r="F1091" s="14"/>
    </row>
    <row r="1092" spans="5:6" ht="15">
      <c r="E1092" s="16"/>
      <c r="F1092" s="14"/>
    </row>
    <row r="1093" spans="5:6" ht="15">
      <c r="E1093" s="16"/>
      <c r="F1093" s="14"/>
    </row>
    <row r="1094" spans="5:6" ht="15">
      <c r="E1094" s="16"/>
      <c r="F1094" s="14"/>
    </row>
    <row r="1095" spans="5:6" ht="15">
      <c r="E1095" s="16"/>
      <c r="F1095" s="14"/>
    </row>
    <row r="1096" spans="5:6" ht="15">
      <c r="E1096" s="16"/>
      <c r="F1096" s="14"/>
    </row>
    <row r="1097" spans="5:6" ht="15">
      <c r="E1097" s="16"/>
      <c r="F1097" s="14"/>
    </row>
    <row r="1098" spans="5:6" ht="15">
      <c r="E1098" s="16"/>
      <c r="F1098" s="14"/>
    </row>
    <row r="1099" spans="5:6" ht="15">
      <c r="E1099" s="16"/>
      <c r="F1099" s="14"/>
    </row>
    <row r="1100" spans="5:6" ht="15">
      <c r="E1100" s="16"/>
      <c r="F1100" s="14"/>
    </row>
    <row r="1101" spans="5:6" ht="15">
      <c r="E1101" s="16"/>
      <c r="F1101" s="14"/>
    </row>
    <row r="1102" spans="5:6" ht="15">
      <c r="E1102" s="16"/>
      <c r="F1102" s="14"/>
    </row>
    <row r="1103" spans="5:6" ht="15">
      <c r="E1103" s="16"/>
      <c r="F1103" s="14"/>
    </row>
    <row r="1104" spans="5:6" ht="15">
      <c r="E1104" s="16"/>
      <c r="F1104" s="14"/>
    </row>
    <row r="1105" spans="5:6" ht="15">
      <c r="E1105" s="16"/>
      <c r="F1105" s="14"/>
    </row>
    <row r="1106" spans="5:6" ht="15">
      <c r="E1106" s="16"/>
      <c r="F1106" s="14"/>
    </row>
    <row r="1107" spans="5:6" ht="15">
      <c r="E1107" s="16"/>
      <c r="F1107" s="14"/>
    </row>
    <row r="1108" spans="5:6" ht="15">
      <c r="E1108" s="16"/>
      <c r="F1108" s="14"/>
    </row>
    <row r="1109" spans="5:6" ht="15">
      <c r="E1109" s="16"/>
      <c r="F1109" s="14"/>
    </row>
    <row r="1110" spans="5:6" ht="15">
      <c r="E1110" s="16"/>
      <c r="F1110" s="14"/>
    </row>
    <row r="1111" spans="5:6" ht="15">
      <c r="E1111" s="16"/>
      <c r="F1111" s="14"/>
    </row>
    <row r="1112" spans="5:6" ht="15">
      <c r="E1112" s="16"/>
      <c r="F1112" s="14"/>
    </row>
    <row r="1113" spans="5:6" ht="15">
      <c r="E1113" s="16"/>
      <c r="F1113" s="14"/>
    </row>
    <row r="1114" spans="5:6" ht="15">
      <c r="E1114" s="16"/>
      <c r="F1114" s="14"/>
    </row>
    <row r="1115" spans="5:6" ht="15">
      <c r="E1115" s="16"/>
      <c r="F1115" s="14"/>
    </row>
    <row r="1116" spans="5:6" ht="15">
      <c r="E1116" s="16"/>
      <c r="F1116" s="14"/>
    </row>
    <row r="1117" spans="5:6" ht="15">
      <c r="E1117" s="16"/>
      <c r="F1117" s="14"/>
    </row>
    <row r="1118" spans="5:6" ht="15">
      <c r="E1118" s="16"/>
      <c r="F1118" s="14"/>
    </row>
    <row r="1119" spans="5:6" ht="15">
      <c r="E1119" s="16"/>
      <c r="F1119" s="14"/>
    </row>
    <row r="1120" spans="5:6" ht="15">
      <c r="E1120" s="16"/>
      <c r="F1120" s="14"/>
    </row>
    <row r="1121" spans="5:6" ht="15">
      <c r="E1121" s="16"/>
      <c r="F1121" s="14"/>
    </row>
    <row r="1122" spans="5:6" ht="15">
      <c r="E1122" s="16"/>
      <c r="F1122" s="14"/>
    </row>
    <row r="1123" spans="5:6" ht="15">
      <c r="E1123" s="16"/>
      <c r="F1123" s="14"/>
    </row>
    <row r="1124" spans="5:6" ht="15">
      <c r="E1124" s="16"/>
      <c r="F1124" s="14"/>
    </row>
    <row r="1125" spans="5:6" ht="15">
      <c r="E1125" s="16"/>
      <c r="F1125" s="14"/>
    </row>
    <row r="1126" spans="5:6" ht="15">
      <c r="E1126" s="16"/>
      <c r="F1126" s="14"/>
    </row>
    <row r="1127" spans="5:6" ht="15">
      <c r="E1127" s="16"/>
      <c r="F1127" s="14"/>
    </row>
    <row r="1128" spans="5:6" ht="15">
      <c r="E1128" s="16"/>
      <c r="F1128" s="14"/>
    </row>
    <row r="1129" spans="5:6" ht="15">
      <c r="E1129" s="16"/>
      <c r="F1129" s="14"/>
    </row>
    <row r="1130" spans="5:6" ht="15">
      <c r="E1130" s="16"/>
      <c r="F1130" s="14"/>
    </row>
    <row r="1131" spans="5:6" ht="15">
      <c r="E1131" s="16"/>
      <c r="F1131" s="14"/>
    </row>
    <row r="1132" spans="5:6" ht="15">
      <c r="E1132" s="16"/>
      <c r="F1132" s="14"/>
    </row>
    <row r="1133" spans="5:6" ht="15">
      <c r="E1133" s="16"/>
      <c r="F1133" s="14"/>
    </row>
    <row r="1134" spans="5:6" ht="15">
      <c r="E1134" s="16"/>
      <c r="F1134" s="14"/>
    </row>
    <row r="1135" spans="5:6" ht="15">
      <c r="E1135" s="16"/>
      <c r="F1135" s="14"/>
    </row>
    <row r="1136" spans="5:6" ht="15">
      <c r="E1136" s="16"/>
      <c r="F1136" s="14"/>
    </row>
    <row r="1137" spans="5:6" ht="15">
      <c r="E1137" s="16"/>
      <c r="F1137" s="14"/>
    </row>
    <row r="1138" spans="5:6" ht="15">
      <c r="E1138" s="16"/>
      <c r="F1138" s="14"/>
    </row>
    <row r="1139" spans="5:6" ht="15">
      <c r="E1139" s="16"/>
      <c r="F1139" s="14"/>
    </row>
    <row r="1140" spans="5:6" ht="15">
      <c r="E1140" s="16"/>
      <c r="F1140" s="14"/>
    </row>
    <row r="1141" spans="5:6" ht="15">
      <c r="E1141" s="16"/>
      <c r="F1141" s="14"/>
    </row>
    <row r="1142" spans="5:6" ht="15">
      <c r="E1142" s="16"/>
      <c r="F1142" s="14"/>
    </row>
    <row r="1143" spans="5:6" ht="15">
      <c r="E1143" s="16"/>
      <c r="F1143" s="14"/>
    </row>
    <row r="1144" spans="5:6" ht="15">
      <c r="E1144" s="16"/>
      <c r="F1144" s="14"/>
    </row>
    <row r="1145" spans="5:6" ht="15">
      <c r="E1145" s="16"/>
      <c r="F1145" s="14"/>
    </row>
    <row r="1146" spans="5:6" ht="15">
      <c r="E1146" s="16"/>
      <c r="F1146" s="14"/>
    </row>
    <row r="1147" spans="5:6" ht="15">
      <c r="E1147" s="16"/>
      <c r="F1147" s="14"/>
    </row>
    <row r="1148" spans="5:6" ht="15">
      <c r="E1148" s="16"/>
      <c r="F1148" s="14"/>
    </row>
    <row r="1149" spans="5:6" ht="15">
      <c r="E1149" s="16"/>
      <c r="F1149" s="14"/>
    </row>
    <row r="1150" spans="5:6" ht="15">
      <c r="E1150" s="16"/>
      <c r="F1150" s="14"/>
    </row>
    <row r="1151" spans="5:6" ht="15">
      <c r="E1151" s="16"/>
      <c r="F1151" s="14"/>
    </row>
    <row r="1152" spans="5:6" ht="15">
      <c r="E1152" s="16"/>
      <c r="F1152" s="14"/>
    </row>
    <row r="1153" spans="5:6" ht="15">
      <c r="E1153" s="16"/>
      <c r="F1153" s="14"/>
    </row>
    <row r="1154" spans="5:6" ht="15">
      <c r="E1154" s="16"/>
      <c r="F1154" s="14"/>
    </row>
    <row r="1155" spans="5:6" ht="15">
      <c r="E1155" s="16"/>
      <c r="F1155" s="14"/>
    </row>
    <row r="1156" spans="5:6" ht="15">
      <c r="E1156" s="16"/>
      <c r="F1156" s="14"/>
    </row>
    <row r="1157" spans="5:6" ht="15">
      <c r="E1157" s="16"/>
      <c r="F1157" s="14"/>
    </row>
    <row r="1158" spans="5:6" ht="15">
      <c r="E1158" s="16"/>
      <c r="F1158" s="14"/>
    </row>
    <row r="1159" spans="5:6" ht="15">
      <c r="E1159" s="16"/>
      <c r="F1159" s="14"/>
    </row>
    <row r="1160" spans="5:6" ht="15">
      <c r="E1160" s="16"/>
      <c r="F1160" s="14"/>
    </row>
    <row r="1161" spans="5:6" ht="15">
      <c r="E1161" s="16"/>
      <c r="F1161" s="14"/>
    </row>
    <row r="1162" spans="5:6" ht="15">
      <c r="E1162" s="16"/>
      <c r="F1162" s="14"/>
    </row>
    <row r="1163" spans="5:6" ht="15">
      <c r="E1163" s="16"/>
      <c r="F1163" s="14"/>
    </row>
    <row r="1164" spans="5:6" ht="15">
      <c r="E1164" s="16"/>
      <c r="F1164" s="14"/>
    </row>
    <row r="1165" spans="5:6" ht="15">
      <c r="E1165" s="16"/>
      <c r="F1165" s="14"/>
    </row>
    <row r="1166" spans="5:6" ht="15">
      <c r="E1166" s="16"/>
      <c r="F1166" s="14"/>
    </row>
    <row r="1167" spans="5:6" ht="15">
      <c r="E1167" s="16"/>
      <c r="F1167" s="14"/>
    </row>
    <row r="1168" spans="5:6" ht="15">
      <c r="E1168" s="16"/>
      <c r="F1168" s="14"/>
    </row>
    <row r="1169" spans="5:6" ht="15">
      <c r="E1169" s="16"/>
      <c r="F1169" s="14"/>
    </row>
    <row r="1170" spans="5:6" ht="15">
      <c r="E1170" s="16"/>
      <c r="F1170" s="14"/>
    </row>
    <row r="1171" spans="5:6" ht="15">
      <c r="E1171" s="16"/>
      <c r="F1171" s="14"/>
    </row>
    <row r="1172" spans="5:6" ht="15">
      <c r="E1172" s="16"/>
      <c r="F1172" s="14"/>
    </row>
    <row r="1173" spans="5:6" ht="15">
      <c r="E1173" s="16"/>
      <c r="F1173" s="14"/>
    </row>
    <row r="1174" spans="5:6" ht="15">
      <c r="E1174" s="16"/>
      <c r="F1174" s="14"/>
    </row>
    <row r="1175" spans="5:6" ht="15">
      <c r="E1175" s="16"/>
      <c r="F1175" s="14"/>
    </row>
    <row r="1176" spans="5:6" ht="15">
      <c r="E1176" s="16"/>
      <c r="F1176" s="14"/>
    </row>
    <row r="1177" spans="5:6" ht="15">
      <c r="E1177" s="16"/>
      <c r="F1177" s="14"/>
    </row>
    <row r="1178" spans="5:6" ht="15">
      <c r="E1178" s="16"/>
      <c r="F1178" s="14"/>
    </row>
    <row r="1179" spans="5:6" ht="15">
      <c r="E1179" s="16"/>
      <c r="F1179" s="14"/>
    </row>
    <row r="1180" spans="5:6" ht="15">
      <c r="E1180" s="16"/>
      <c r="F1180" s="14"/>
    </row>
    <row r="1181" spans="5:6" ht="15">
      <c r="E1181" s="16"/>
      <c r="F1181" s="14"/>
    </row>
    <row r="1182" spans="5:6" ht="15">
      <c r="E1182" s="16"/>
      <c r="F1182" s="14"/>
    </row>
    <row r="1183" spans="5:6" ht="15">
      <c r="E1183" s="16"/>
      <c r="F1183" s="14"/>
    </row>
    <row r="1184" spans="5:6" ht="15">
      <c r="E1184" s="16"/>
      <c r="F1184" s="14"/>
    </row>
    <row r="1185" spans="5:6" ht="15">
      <c r="E1185" s="16"/>
      <c r="F1185" s="14"/>
    </row>
    <row r="1186" spans="5:6" ht="15">
      <c r="E1186" s="16"/>
      <c r="F1186" s="14"/>
    </row>
    <row r="1187" spans="5:6" ht="15">
      <c r="E1187" s="16"/>
      <c r="F1187" s="14"/>
    </row>
    <row r="1188" spans="5:6" ht="15">
      <c r="E1188" s="16"/>
      <c r="F1188" s="14"/>
    </row>
    <row r="1189" spans="5:6" ht="15">
      <c r="E1189" s="16"/>
      <c r="F1189" s="14"/>
    </row>
    <row r="1190" spans="5:6" ht="15">
      <c r="E1190" s="16"/>
      <c r="F1190" s="14"/>
    </row>
    <row r="1191" spans="5:6" ht="15">
      <c r="E1191" s="16"/>
      <c r="F1191" s="14"/>
    </row>
    <row r="1192" spans="5:6" ht="15">
      <c r="E1192" s="16"/>
      <c r="F1192" s="14"/>
    </row>
    <row r="1193" spans="5:6" ht="15">
      <c r="E1193" s="16"/>
      <c r="F1193" s="14"/>
    </row>
    <row r="1194" spans="5:6" ht="15">
      <c r="E1194" s="16"/>
      <c r="F1194" s="14"/>
    </row>
    <row r="1195" spans="5:6" ht="15">
      <c r="E1195" s="16"/>
      <c r="F1195" s="14"/>
    </row>
    <row r="1196" spans="5:6" ht="15">
      <c r="E1196" s="16"/>
      <c r="F1196" s="14"/>
    </row>
    <row r="1197" spans="5:6" ht="15">
      <c r="E1197" s="16"/>
      <c r="F1197" s="14"/>
    </row>
    <row r="1198" spans="5:6" ht="15">
      <c r="E1198" s="16"/>
      <c r="F1198" s="14"/>
    </row>
    <row r="1199" spans="5:6" ht="15">
      <c r="E1199" s="16"/>
      <c r="F1199" s="14"/>
    </row>
    <row r="1200" spans="5:6" ht="15">
      <c r="E1200" s="16"/>
      <c r="F1200" s="14"/>
    </row>
    <row r="1201" spans="5:6" ht="15">
      <c r="E1201" s="16"/>
      <c r="F1201" s="14"/>
    </row>
    <row r="1202" spans="5:6" ht="15">
      <c r="E1202" s="16"/>
      <c r="F1202" s="14"/>
    </row>
    <row r="1203" spans="5:6" ht="15">
      <c r="E1203" s="16"/>
      <c r="F1203" s="14"/>
    </row>
    <row r="1204" spans="5:6" ht="15">
      <c r="E1204" s="16"/>
      <c r="F1204" s="14"/>
    </row>
    <row r="1205" spans="5:6" ht="15">
      <c r="E1205" s="16"/>
      <c r="F1205" s="14"/>
    </row>
    <row r="1206" spans="5:6" ht="15">
      <c r="E1206" s="16"/>
      <c r="F1206" s="14"/>
    </row>
    <row r="1207" spans="5:6" ht="15">
      <c r="E1207" s="16"/>
      <c r="F1207" s="14"/>
    </row>
    <row r="1208" spans="5:6" ht="15">
      <c r="E1208" s="16"/>
      <c r="F1208" s="14"/>
    </row>
    <row r="1209" spans="5:6" ht="15">
      <c r="E1209" s="16"/>
      <c r="F1209" s="14"/>
    </row>
    <row r="1210" spans="5:6" ht="15">
      <c r="E1210" s="16"/>
      <c r="F1210" s="14"/>
    </row>
    <row r="1211" spans="5:6" ht="15">
      <c r="E1211" s="16"/>
      <c r="F1211" s="14"/>
    </row>
    <row r="1212" spans="5:6" ht="15">
      <c r="E1212" s="16"/>
      <c r="F1212" s="14"/>
    </row>
    <row r="1213" spans="5:6" ht="15">
      <c r="E1213" s="16"/>
      <c r="F1213" s="14"/>
    </row>
    <row r="1214" spans="5:6" ht="15">
      <c r="E1214" s="16"/>
      <c r="F1214" s="14"/>
    </row>
    <row r="1215" spans="5:6" ht="15">
      <c r="E1215" s="16"/>
      <c r="F1215" s="14"/>
    </row>
    <row r="1216" spans="5:6" ht="15">
      <c r="E1216" s="16"/>
      <c r="F1216" s="14"/>
    </row>
    <row r="1217" spans="5:6" ht="15">
      <c r="E1217" s="16"/>
      <c r="F1217" s="14"/>
    </row>
    <row r="1218" spans="5:6" ht="15">
      <c r="E1218" s="16"/>
      <c r="F1218" s="14"/>
    </row>
    <row r="1219" spans="5:6" ht="15">
      <c r="E1219" s="16"/>
      <c r="F1219" s="14"/>
    </row>
    <row r="1220" spans="5:6" ht="15">
      <c r="E1220" s="16"/>
      <c r="F1220" s="14"/>
    </row>
    <row r="1221" spans="5:6" ht="15">
      <c r="E1221" s="16"/>
      <c r="F1221" s="14"/>
    </row>
    <row r="1222" spans="5:6" ht="15">
      <c r="E1222" s="16"/>
      <c r="F1222" s="14"/>
    </row>
    <row r="1223" spans="5:6" ht="15">
      <c r="E1223" s="16"/>
      <c r="F1223" s="14"/>
    </row>
    <row r="1224" spans="5:6" ht="15">
      <c r="E1224" s="16"/>
      <c r="F1224" s="14"/>
    </row>
    <row r="1225" spans="5:6" ht="15">
      <c r="E1225" s="16"/>
      <c r="F1225" s="14"/>
    </row>
    <row r="1226" spans="5:6" ht="15">
      <c r="E1226" s="16"/>
      <c r="F1226" s="14"/>
    </row>
    <row r="1227" spans="5:6" ht="15">
      <c r="E1227" s="16"/>
      <c r="F1227" s="14"/>
    </row>
    <row r="1228" spans="5:6" ht="15">
      <c r="E1228" s="16"/>
      <c r="F1228" s="14"/>
    </row>
    <row r="1229" spans="5:6" ht="15">
      <c r="E1229" s="16"/>
      <c r="F1229" s="14"/>
    </row>
    <row r="1230" spans="5:6" ht="15">
      <c r="E1230" s="16"/>
      <c r="F1230" s="14"/>
    </row>
    <row r="1231" spans="5:6" ht="15">
      <c r="E1231" s="16"/>
      <c r="F1231" s="14"/>
    </row>
    <row r="1232" spans="5:6" ht="15">
      <c r="E1232" s="16"/>
      <c r="F1232" s="14"/>
    </row>
    <row r="1233" spans="5:6" ht="15">
      <c r="E1233" s="16"/>
      <c r="F1233" s="14"/>
    </row>
    <row r="1234" spans="5:6" ht="15">
      <c r="E1234" s="16"/>
      <c r="F1234" s="14"/>
    </row>
    <row r="1235" spans="5:6" ht="15">
      <c r="E1235" s="16"/>
      <c r="F1235" s="14"/>
    </row>
    <row r="1236" spans="5:6" ht="15">
      <c r="E1236" s="16"/>
      <c r="F1236" s="14"/>
    </row>
    <row r="1237" spans="5:6" ht="15">
      <c r="E1237" s="16"/>
      <c r="F1237" s="14"/>
    </row>
    <row r="1238" spans="5:6" ht="15">
      <c r="E1238" s="16"/>
      <c r="F1238" s="14"/>
    </row>
    <row r="1239" spans="5:6" ht="15">
      <c r="E1239" s="16"/>
      <c r="F1239" s="14"/>
    </row>
    <row r="1240" spans="5:6" ht="15">
      <c r="E1240" s="16"/>
      <c r="F1240" s="14"/>
    </row>
    <row r="1241" spans="5:6" ht="15">
      <c r="E1241" s="16"/>
      <c r="F1241" s="14"/>
    </row>
    <row r="1242" spans="5:6" ht="15">
      <c r="E1242" s="16"/>
      <c r="F1242" s="14"/>
    </row>
    <row r="1243" spans="5:6" ht="15">
      <c r="E1243" s="16"/>
      <c r="F1243" s="14"/>
    </row>
    <row r="1244" spans="5:6" ht="15">
      <c r="E1244" s="16"/>
      <c r="F1244" s="14"/>
    </row>
    <row r="1245" spans="5:6" ht="15">
      <c r="E1245" s="16"/>
      <c r="F1245" s="14"/>
    </row>
    <row r="1246" spans="5:6" ht="15">
      <c r="E1246" s="16"/>
      <c r="F1246" s="14"/>
    </row>
    <row r="1247" spans="5:6" ht="15">
      <c r="E1247" s="16"/>
      <c r="F1247" s="14"/>
    </row>
    <row r="1248" spans="5:6" ht="15">
      <c r="E1248" s="16"/>
      <c r="F1248" s="14"/>
    </row>
    <row r="1249" spans="5:6" ht="15">
      <c r="E1249" s="16"/>
      <c r="F1249" s="14"/>
    </row>
    <row r="1250" spans="5:6" ht="15">
      <c r="E1250" s="16"/>
      <c r="F1250" s="14"/>
    </row>
    <row r="1251" spans="5:6" ht="15">
      <c r="E1251" s="16"/>
      <c r="F1251" s="14"/>
    </row>
    <row r="1252" spans="5:6" ht="15">
      <c r="E1252" s="16"/>
      <c r="F1252" s="14"/>
    </row>
    <row r="1253" spans="5:6" ht="15">
      <c r="E1253" s="16"/>
      <c r="F1253" s="14"/>
    </row>
    <row r="1254" spans="5:6" ht="15">
      <c r="E1254" s="16"/>
      <c r="F1254" s="14"/>
    </row>
    <row r="1255" spans="5:6" ht="15">
      <c r="E1255" s="16"/>
      <c r="F1255" s="14"/>
    </row>
    <row r="1256" spans="5:6" ht="15">
      <c r="E1256" s="16"/>
      <c r="F1256" s="14"/>
    </row>
    <row r="1257" spans="5:6" ht="15">
      <c r="E1257" s="16"/>
      <c r="F1257" s="14"/>
    </row>
    <row r="1258" spans="5:6" ht="15">
      <c r="E1258" s="16"/>
      <c r="F1258" s="14"/>
    </row>
    <row r="1259" spans="5:6" ht="15">
      <c r="E1259" s="16"/>
      <c r="F1259" s="14"/>
    </row>
    <row r="1260" spans="5:6" ht="15">
      <c r="E1260" s="16"/>
      <c r="F1260" s="14"/>
    </row>
    <row r="1261" spans="5:6" ht="15">
      <c r="E1261" s="16"/>
      <c r="F1261" s="14"/>
    </row>
    <row r="1262" spans="5:6" ht="15">
      <c r="E1262" s="16"/>
      <c r="F1262" s="14"/>
    </row>
    <row r="1263" spans="5:6" ht="15">
      <c r="E1263" s="16"/>
      <c r="F1263" s="14"/>
    </row>
    <row r="1264" spans="5:6" ht="15">
      <c r="E1264" s="16"/>
      <c r="F1264" s="14"/>
    </row>
    <row r="1265" spans="5:6" ht="15">
      <c r="E1265" s="16"/>
      <c r="F1265" s="14"/>
    </row>
    <row r="1266" spans="5:6" ht="15">
      <c r="E1266" s="16"/>
      <c r="F1266" s="14"/>
    </row>
    <row r="1267" spans="5:6" ht="15">
      <c r="E1267" s="16"/>
      <c r="F1267" s="14"/>
    </row>
    <row r="1268" spans="5:6" ht="15">
      <c r="E1268" s="16"/>
      <c r="F1268" s="14"/>
    </row>
    <row r="1269" spans="5:6" ht="15">
      <c r="E1269" s="16"/>
      <c r="F1269" s="14"/>
    </row>
    <row r="1270" spans="5:6" ht="15">
      <c r="E1270" s="16"/>
      <c r="F1270" s="14"/>
    </row>
    <row r="1271" spans="5:6" ht="15">
      <c r="E1271" s="16"/>
      <c r="F1271" s="14"/>
    </row>
    <row r="1272" spans="5:6" ht="15">
      <c r="E1272" s="16"/>
      <c r="F1272" s="14"/>
    </row>
    <row r="1273" spans="5:6" ht="15">
      <c r="E1273" s="16"/>
      <c r="F1273" s="14"/>
    </row>
    <row r="1274" spans="5:6" ht="15">
      <c r="E1274" s="16"/>
      <c r="F1274" s="14"/>
    </row>
    <row r="1275" spans="5:6" ht="15">
      <c r="E1275" s="16"/>
      <c r="F1275" s="14"/>
    </row>
    <row r="1276" spans="5:6" ht="15">
      <c r="E1276" s="16"/>
      <c r="F1276" s="14"/>
    </row>
    <row r="1277" spans="5:6" ht="15">
      <c r="E1277" s="16"/>
      <c r="F1277" s="14"/>
    </row>
    <row r="1278" spans="5:6" ht="15">
      <c r="E1278" s="16"/>
      <c r="F1278" s="14"/>
    </row>
    <row r="1279" spans="5:6" ht="15">
      <c r="E1279" s="16"/>
      <c r="F1279" s="14"/>
    </row>
    <row r="1280" spans="5:6" ht="15">
      <c r="E1280" s="16"/>
      <c r="F1280" s="14"/>
    </row>
    <row r="1281" spans="5:6" ht="15">
      <c r="E1281" s="16"/>
      <c r="F1281" s="14"/>
    </row>
    <row r="1282" spans="5:6" ht="15">
      <c r="E1282" s="16"/>
      <c r="F1282" s="14"/>
    </row>
    <row r="1283" spans="5:6" ht="15">
      <c r="E1283" s="16"/>
      <c r="F1283" s="14"/>
    </row>
    <row r="1284" spans="5:6" ht="15">
      <c r="E1284" s="16"/>
      <c r="F1284" s="14"/>
    </row>
    <row r="1285" spans="5:6" ht="15">
      <c r="E1285" s="16"/>
      <c r="F1285" s="14"/>
    </row>
    <row r="1286" spans="5:6" ht="15">
      <c r="E1286" s="16"/>
      <c r="F1286" s="14"/>
    </row>
    <row r="1287" spans="5:6" ht="15">
      <c r="E1287" s="16"/>
      <c r="F1287" s="14"/>
    </row>
    <row r="1288" spans="5:6" ht="15">
      <c r="E1288" s="16"/>
      <c r="F1288" s="14"/>
    </row>
    <row r="1289" spans="5:6" ht="15">
      <c r="E1289" s="16"/>
      <c r="F1289" s="14"/>
    </row>
    <row r="1290" spans="5:6" ht="15">
      <c r="E1290" s="16"/>
      <c r="F1290" s="14"/>
    </row>
    <row r="1291" spans="5:6" ht="15">
      <c r="E1291" s="16"/>
      <c r="F1291" s="14"/>
    </row>
    <row r="1292" spans="5:6" ht="15">
      <c r="E1292" s="16"/>
      <c r="F1292" s="14"/>
    </row>
    <row r="1293" spans="5:6" ht="15">
      <c r="E1293" s="16"/>
      <c r="F1293" s="14"/>
    </row>
    <row r="1294" spans="5:6" ht="15">
      <c r="E1294" s="16"/>
      <c r="F1294" s="14"/>
    </row>
    <row r="1295" spans="5:6" ht="15">
      <c r="E1295" s="16"/>
      <c r="F1295" s="14"/>
    </row>
    <row r="1296" spans="5:6" ht="15">
      <c r="E1296" s="16"/>
      <c r="F1296" s="14"/>
    </row>
    <row r="1297" spans="5:6" ht="15">
      <c r="E1297" s="16"/>
      <c r="F1297" s="14"/>
    </row>
    <row r="1298" spans="5:6" ht="15">
      <c r="E1298" s="16"/>
      <c r="F1298" s="14"/>
    </row>
    <row r="1299" spans="5:6" ht="15">
      <c r="E1299" s="16"/>
      <c r="F1299" s="14"/>
    </row>
    <row r="1300" spans="5:6" ht="15">
      <c r="E1300" s="16"/>
      <c r="F1300" s="14"/>
    </row>
    <row r="1301" spans="5:6" ht="15">
      <c r="E1301" s="16"/>
      <c r="F1301" s="14"/>
    </row>
    <row r="1302" spans="5:6" ht="15">
      <c r="E1302" s="16"/>
      <c r="F1302" s="14"/>
    </row>
    <row r="1303" spans="5:6" ht="15">
      <c r="E1303" s="16"/>
      <c r="F1303" s="14"/>
    </row>
    <row r="1304" spans="5:6" ht="15">
      <c r="E1304" s="16"/>
      <c r="F1304" s="14"/>
    </row>
    <row r="1305" spans="5:6" ht="15">
      <c r="E1305" s="16"/>
      <c r="F1305" s="14"/>
    </row>
    <row r="1306" spans="5:6" ht="15">
      <c r="E1306" s="16"/>
      <c r="F1306" s="14"/>
    </row>
    <row r="1307" spans="5:6" ht="15">
      <c r="E1307" s="16"/>
      <c r="F1307" s="14"/>
    </row>
    <row r="1308" spans="5:6" ht="15">
      <c r="E1308" s="16"/>
      <c r="F1308" s="14"/>
    </row>
    <row r="1309" spans="5:6" ht="15">
      <c r="E1309" s="16"/>
      <c r="F1309" s="14"/>
    </row>
    <row r="1310" spans="5:6" ht="15">
      <c r="E1310" s="16"/>
      <c r="F1310" s="14"/>
    </row>
    <row r="1311" spans="5:6" ht="15">
      <c r="E1311" s="16"/>
      <c r="F1311" s="14"/>
    </row>
    <row r="1312" spans="5:6" ht="15">
      <c r="E1312" s="16"/>
      <c r="F1312" s="14"/>
    </row>
    <row r="1313" spans="5:6" ht="15">
      <c r="E1313" s="16"/>
      <c r="F1313" s="14"/>
    </row>
    <row r="1314" spans="5:6" ht="15">
      <c r="E1314" s="16"/>
      <c r="F1314" s="14"/>
    </row>
    <row r="1315" spans="5:6" ht="15">
      <c r="E1315" s="16"/>
      <c r="F1315" s="14"/>
    </row>
    <row r="1316" spans="5:6" ht="15">
      <c r="E1316" s="16"/>
      <c r="F1316" s="14"/>
    </row>
    <row r="1317" spans="5:6" ht="15">
      <c r="E1317" s="16"/>
      <c r="F1317" s="14"/>
    </row>
    <row r="1318" spans="5:6" ht="15">
      <c r="E1318" s="16"/>
      <c r="F1318" s="14"/>
    </row>
    <row r="1319" spans="5:6" ht="15">
      <c r="E1319" s="16"/>
      <c r="F1319" s="14"/>
    </row>
    <row r="1320" spans="5:6" ht="15">
      <c r="E1320" s="16"/>
      <c r="F1320" s="14"/>
    </row>
    <row r="1321" spans="5:6" ht="15">
      <c r="E1321" s="16"/>
      <c r="F1321" s="14"/>
    </row>
    <row r="1322" spans="5:6" ht="15">
      <c r="E1322" s="16"/>
      <c r="F1322" s="14"/>
    </row>
    <row r="1323" spans="5:6" ht="15">
      <c r="E1323" s="16"/>
      <c r="F1323" s="14"/>
    </row>
    <row r="1324" spans="5:6" ht="15">
      <c r="E1324" s="16"/>
      <c r="F1324" s="14"/>
    </row>
    <row r="1325" spans="5:6" ht="15">
      <c r="E1325" s="16"/>
      <c r="F1325" s="14"/>
    </row>
    <row r="1326" spans="5:6" ht="15">
      <c r="E1326" s="16"/>
      <c r="F1326" s="14"/>
    </row>
    <row r="1327" spans="5:6" ht="15">
      <c r="E1327" s="16"/>
      <c r="F1327" s="14"/>
    </row>
    <row r="1328" spans="5:6" ht="15">
      <c r="E1328" s="16"/>
      <c r="F1328" s="14"/>
    </row>
    <row r="1329" spans="5:6" ht="15">
      <c r="E1329" s="16"/>
      <c r="F1329" s="14"/>
    </row>
    <row r="1330" spans="5:6" ht="15">
      <c r="E1330" s="16"/>
      <c r="F1330" s="14"/>
    </row>
    <row r="1331" spans="5:6" ht="15">
      <c r="E1331" s="16"/>
      <c r="F1331" s="14"/>
    </row>
    <row r="1332" spans="5:6" ht="15">
      <c r="E1332" s="16"/>
      <c r="F1332" s="14"/>
    </row>
    <row r="1333" spans="5:6" ht="15">
      <c r="E1333" s="16"/>
      <c r="F1333" s="14"/>
    </row>
    <row r="1334" spans="5:6" ht="15">
      <c r="E1334" s="16"/>
      <c r="F1334" s="14"/>
    </row>
    <row r="1335" spans="5:6" ht="15">
      <c r="E1335" s="16"/>
      <c r="F1335" s="14"/>
    </row>
    <row r="1336" spans="5:6" ht="15">
      <c r="E1336" s="16"/>
      <c r="F1336" s="14"/>
    </row>
    <row r="1337" spans="5:6" ht="15">
      <c r="E1337" s="16"/>
      <c r="F1337" s="14"/>
    </row>
    <row r="1338" spans="5:6" ht="15">
      <c r="E1338" s="16"/>
      <c r="F1338" s="14"/>
    </row>
    <row r="1339" spans="5:6" ht="15">
      <c r="E1339" s="16"/>
      <c r="F1339" s="14"/>
    </row>
    <row r="1340" spans="5:6" ht="15">
      <c r="E1340" s="16"/>
      <c r="F1340" s="14"/>
    </row>
    <row r="1341" spans="5:6" ht="15">
      <c r="E1341" s="16"/>
      <c r="F1341" s="14"/>
    </row>
    <row r="1342" spans="5:6" ht="15">
      <c r="E1342" s="16"/>
      <c r="F1342" s="14"/>
    </row>
    <row r="1343" spans="5:6" ht="15">
      <c r="E1343" s="16"/>
      <c r="F1343" s="14"/>
    </row>
    <row r="1344" spans="5:6" ht="15">
      <c r="E1344" s="16"/>
      <c r="F1344" s="14"/>
    </row>
    <row r="1345" spans="5:6" ht="15">
      <c r="E1345" s="16"/>
      <c r="F1345" s="14"/>
    </row>
    <row r="1346" spans="5:6" ht="15">
      <c r="E1346" s="16"/>
      <c r="F1346" s="14"/>
    </row>
    <row r="1347" spans="5:6" ht="15">
      <c r="E1347" s="16"/>
      <c r="F1347" s="14"/>
    </row>
    <row r="1348" spans="5:6" ht="15">
      <c r="E1348" s="16"/>
      <c r="F1348" s="14"/>
    </row>
    <row r="1349" spans="5:6" ht="15">
      <c r="E1349" s="16"/>
      <c r="F1349" s="14"/>
    </row>
    <row r="1350" spans="5:6" ht="15">
      <c r="E1350" s="16"/>
      <c r="F1350" s="14"/>
    </row>
    <row r="1351" spans="5:6" ht="15">
      <c r="E1351" s="16"/>
      <c r="F1351" s="14"/>
    </row>
    <row r="1352" spans="5:6" ht="15">
      <c r="E1352" s="16"/>
      <c r="F1352" s="14"/>
    </row>
    <row r="1353" spans="5:6" ht="15">
      <c r="E1353" s="16"/>
      <c r="F1353" s="14"/>
    </row>
    <row r="1354" spans="5:6" ht="15">
      <c r="E1354" s="16"/>
      <c r="F1354" s="14"/>
    </row>
    <row r="1355" spans="5:6" ht="15">
      <c r="E1355" s="16"/>
      <c r="F1355" s="14"/>
    </row>
    <row r="1356" spans="5:6" ht="15">
      <c r="E1356" s="16"/>
      <c r="F1356" s="14"/>
    </row>
    <row r="1357" spans="5:6" ht="15">
      <c r="E1357" s="16"/>
      <c r="F1357" s="14"/>
    </row>
    <row r="1358" spans="5:6" ht="15">
      <c r="E1358" s="16"/>
      <c r="F1358" s="14"/>
    </row>
    <row r="1359" spans="5:6" ht="15">
      <c r="E1359" s="16"/>
      <c r="F1359" s="14"/>
    </row>
    <row r="1360" spans="5:6" ht="15">
      <c r="E1360" s="16"/>
      <c r="F1360" s="14"/>
    </row>
    <row r="1361" spans="5:6" ht="15">
      <c r="E1361" s="16"/>
      <c r="F1361" s="14"/>
    </row>
    <row r="1362" spans="5:6" ht="15">
      <c r="E1362" s="16"/>
      <c r="F1362" s="14"/>
    </row>
    <row r="1363" spans="5:6" ht="15">
      <c r="E1363" s="16"/>
      <c r="F1363" s="14"/>
    </row>
    <row r="1364" spans="5:6" ht="15">
      <c r="E1364" s="16"/>
      <c r="F1364" s="14"/>
    </row>
    <row r="1365" spans="5:6" ht="15">
      <c r="E1365" s="16"/>
      <c r="F1365" s="14"/>
    </row>
    <row r="1366" spans="5:6" ht="15">
      <c r="E1366" s="16"/>
      <c r="F1366" s="14"/>
    </row>
    <row r="1367" spans="5:6" ht="15">
      <c r="E1367" s="16"/>
      <c r="F1367" s="14"/>
    </row>
    <row r="1368" spans="5:6" ht="15">
      <c r="E1368" s="16"/>
      <c r="F1368" s="14"/>
    </row>
    <row r="1369" spans="5:6" ht="15">
      <c r="E1369" s="16"/>
      <c r="F1369" s="14"/>
    </row>
    <row r="1370" spans="5:6" ht="15">
      <c r="E1370" s="16"/>
      <c r="F1370" s="14"/>
    </row>
    <row r="1371" spans="5:6" ht="15">
      <c r="E1371" s="16"/>
      <c r="F1371" s="14"/>
    </row>
    <row r="1372" spans="5:6" ht="15">
      <c r="E1372" s="16"/>
      <c r="F1372" s="14"/>
    </row>
    <row r="1373" spans="5:6" ht="15">
      <c r="E1373" s="16"/>
      <c r="F1373" s="14"/>
    </row>
    <row r="1374" spans="5:6" ht="15">
      <c r="E1374" s="16"/>
      <c r="F1374" s="14"/>
    </row>
    <row r="1375" spans="5:6" ht="15">
      <c r="E1375" s="16"/>
      <c r="F1375" s="14"/>
    </row>
    <row r="1376" spans="5:6" ht="15">
      <c r="E1376" s="16"/>
      <c r="F1376" s="14"/>
    </row>
    <row r="1377" spans="5:6" ht="15">
      <c r="E1377" s="16"/>
      <c r="F1377" s="14"/>
    </row>
    <row r="1378" spans="5:6" ht="15">
      <c r="E1378" s="16"/>
      <c r="F1378" s="14"/>
    </row>
    <row r="1379" spans="5:6" ht="15">
      <c r="E1379" s="16"/>
      <c r="F1379" s="14"/>
    </row>
    <row r="1380" spans="5:6" ht="15">
      <c r="E1380" s="16"/>
      <c r="F1380" s="14"/>
    </row>
    <row r="1381" spans="5:6" ht="15">
      <c r="E1381" s="16"/>
      <c r="F1381" s="14"/>
    </row>
    <row r="1382" spans="5:6" ht="15">
      <c r="E1382" s="16"/>
      <c r="F1382" s="14"/>
    </row>
    <row r="1383" spans="5:6" ht="15">
      <c r="E1383" s="16"/>
      <c r="F1383" s="14"/>
    </row>
    <row r="1384" spans="5:6" ht="15">
      <c r="E1384" s="16"/>
      <c r="F1384" s="14"/>
    </row>
    <row r="1385" spans="5:6" ht="15">
      <c r="E1385" s="16"/>
      <c r="F1385" s="14"/>
    </row>
    <row r="1386" spans="5:6" ht="15">
      <c r="E1386" s="16"/>
      <c r="F1386" s="14"/>
    </row>
    <row r="1387" spans="5:6" ht="15">
      <c r="E1387" s="16"/>
      <c r="F1387" s="14"/>
    </row>
    <row r="1388" spans="5:6" ht="15">
      <c r="E1388" s="16"/>
      <c r="F1388" s="14"/>
    </row>
    <row r="1389" spans="5:6" ht="15">
      <c r="E1389" s="16"/>
      <c r="F1389" s="14"/>
    </row>
    <row r="1390" spans="5:6" ht="15">
      <c r="E1390" s="16"/>
      <c r="F1390" s="14"/>
    </row>
    <row r="1391" spans="5:6" ht="15">
      <c r="E1391" s="16"/>
      <c r="F1391" s="14"/>
    </row>
    <row r="1392" spans="5:6" ht="15">
      <c r="E1392" s="16"/>
      <c r="F1392" s="14"/>
    </row>
    <row r="1393" spans="5:6" ht="15">
      <c r="E1393" s="16"/>
      <c r="F1393" s="14"/>
    </row>
    <row r="1394" spans="5:6" ht="15">
      <c r="E1394" s="16"/>
      <c r="F1394" s="14"/>
    </row>
    <row r="1395" spans="5:6" ht="15">
      <c r="E1395" s="16"/>
      <c r="F1395" s="14"/>
    </row>
    <row r="1396" spans="5:6" ht="15">
      <c r="E1396" s="16"/>
      <c r="F1396" s="14"/>
    </row>
    <row r="1397" spans="5:6" ht="15">
      <c r="E1397" s="16"/>
      <c r="F1397" s="14"/>
    </row>
    <row r="1398" spans="5:6" ht="15">
      <c r="E1398" s="16"/>
      <c r="F1398" s="14"/>
    </row>
    <row r="1399" spans="5:6" ht="15">
      <c r="E1399" s="16"/>
      <c r="F1399" s="14"/>
    </row>
    <row r="1400" spans="5:6" ht="15">
      <c r="E1400" s="16"/>
      <c r="F1400" s="14"/>
    </row>
    <row r="1401" spans="5:6" ht="15">
      <c r="E1401" s="16"/>
      <c r="F1401" s="14"/>
    </row>
    <row r="1402" spans="5:6" ht="15">
      <c r="E1402" s="16"/>
      <c r="F1402" s="14"/>
    </row>
    <row r="1403" spans="5:6" ht="15">
      <c r="E1403" s="16"/>
      <c r="F1403" s="14"/>
    </row>
    <row r="1404" spans="5:6" ht="15">
      <c r="E1404" s="16"/>
      <c r="F1404" s="14"/>
    </row>
    <row r="1405" spans="5:6" ht="15">
      <c r="E1405" s="16"/>
      <c r="F1405" s="14"/>
    </row>
    <row r="1406" spans="5:6" ht="15">
      <c r="E1406" s="16"/>
      <c r="F1406" s="14"/>
    </row>
    <row r="1407" spans="5:6" ht="15">
      <c r="E1407" s="16"/>
      <c r="F1407" s="14"/>
    </row>
    <row r="1408" spans="5:6" ht="15">
      <c r="E1408" s="16"/>
      <c r="F1408" s="14"/>
    </row>
    <row r="1409" spans="5:6" ht="15">
      <c r="E1409" s="16"/>
      <c r="F1409" s="14"/>
    </row>
    <row r="1410" spans="5:6" ht="15">
      <c r="E1410" s="16"/>
      <c r="F1410" s="14"/>
    </row>
    <row r="1411" spans="5:6" ht="15">
      <c r="E1411" s="16"/>
      <c r="F1411" s="14"/>
    </row>
    <row r="1412" spans="5:6" ht="15">
      <c r="E1412" s="16"/>
      <c r="F1412" s="14"/>
    </row>
    <row r="1413" spans="5:6" ht="15">
      <c r="E1413" s="16"/>
      <c r="F1413" s="14"/>
    </row>
    <row r="1414" spans="5:6" ht="15">
      <c r="E1414" s="16"/>
      <c r="F1414" s="14"/>
    </row>
    <row r="1415" spans="5:6" ht="15">
      <c r="E1415" s="16"/>
      <c r="F1415" s="14"/>
    </row>
    <row r="1416" spans="5:6" ht="15">
      <c r="E1416" s="16"/>
      <c r="F1416" s="14"/>
    </row>
    <row r="1417" spans="5:6" ht="15">
      <c r="E1417" s="16"/>
      <c r="F1417" s="14"/>
    </row>
    <row r="1418" spans="5:6" ht="15">
      <c r="E1418" s="16"/>
      <c r="F1418" s="14"/>
    </row>
    <row r="1419" spans="5:6" ht="15">
      <c r="E1419" s="16"/>
      <c r="F1419" s="14"/>
    </row>
    <row r="1420" spans="5:6" ht="15">
      <c r="E1420" s="16"/>
      <c r="F1420" s="14"/>
    </row>
    <row r="1421" spans="5:6" ht="15">
      <c r="E1421" s="16"/>
      <c r="F1421" s="14"/>
    </row>
    <row r="1422" spans="5:6" ht="15">
      <c r="E1422" s="16"/>
      <c r="F1422" s="14"/>
    </row>
    <row r="1423" spans="5:6" ht="15">
      <c r="E1423" s="16"/>
      <c r="F1423" s="14"/>
    </row>
    <row r="1424" spans="5:6" ht="15">
      <c r="E1424" s="16"/>
      <c r="F1424" s="14"/>
    </row>
    <row r="1425" spans="5:6" ht="15">
      <c r="E1425" s="16"/>
      <c r="F1425" s="14"/>
    </row>
    <row r="1426" spans="5:6" ht="15">
      <c r="E1426" s="16"/>
      <c r="F1426" s="14"/>
    </row>
    <row r="1427" spans="5:6" ht="15">
      <c r="E1427" s="16"/>
      <c r="F1427" s="14"/>
    </row>
    <row r="1428" spans="5:6" ht="15">
      <c r="E1428" s="16"/>
      <c r="F1428" s="14"/>
    </row>
    <row r="1429" spans="5:6" ht="15">
      <c r="E1429" s="16"/>
      <c r="F1429" s="14"/>
    </row>
    <row r="1430" spans="5:6" ht="15">
      <c r="E1430" s="16"/>
      <c r="F1430" s="14"/>
    </row>
    <row r="1431" spans="5:6" ht="15">
      <c r="E1431" s="16"/>
      <c r="F1431" s="14"/>
    </row>
    <row r="1432" spans="5:6" ht="15">
      <c r="E1432" s="16"/>
      <c r="F1432" s="14"/>
    </row>
    <row r="1433" spans="5:6" ht="15">
      <c r="E1433" s="16"/>
      <c r="F1433" s="14"/>
    </row>
    <row r="1434" spans="5:6" ht="15">
      <c r="E1434" s="16"/>
      <c r="F1434" s="14"/>
    </row>
    <row r="1435" spans="5:6" ht="15">
      <c r="E1435" s="16"/>
      <c r="F1435" s="14"/>
    </row>
    <row r="1436" spans="5:6" ht="15">
      <c r="E1436" s="16"/>
      <c r="F1436" s="14"/>
    </row>
    <row r="1437" spans="5:6" ht="15">
      <c r="E1437" s="16"/>
      <c r="F1437" s="14"/>
    </row>
    <row r="1438" spans="5:6" ht="15">
      <c r="E1438" s="16"/>
      <c r="F1438" s="14"/>
    </row>
    <row r="1439" spans="5:6" ht="15">
      <c r="E1439" s="16"/>
      <c r="F1439" s="14"/>
    </row>
    <row r="1440" spans="5:6" ht="15">
      <c r="E1440" s="16"/>
      <c r="F1440" s="14"/>
    </row>
    <row r="1441" spans="5:6" ht="15">
      <c r="E1441" s="16"/>
      <c r="F1441" s="14"/>
    </row>
    <row r="1442" spans="5:6" ht="15">
      <c r="E1442" s="16"/>
      <c r="F1442" s="14"/>
    </row>
    <row r="1443" spans="5:6" ht="15">
      <c r="E1443" s="16"/>
      <c r="F1443" s="14"/>
    </row>
    <row r="1444" spans="5:6" ht="15">
      <c r="E1444" s="16"/>
      <c r="F1444" s="14"/>
    </row>
    <row r="1445" spans="5:6" ht="15">
      <c r="E1445" s="16"/>
      <c r="F1445" s="14"/>
    </row>
    <row r="1446" spans="5:6" ht="15">
      <c r="E1446" s="16"/>
      <c r="F1446" s="14"/>
    </row>
    <row r="1447" spans="5:6" ht="15">
      <c r="E1447" s="16"/>
      <c r="F1447" s="14"/>
    </row>
    <row r="1448" spans="5:6" ht="15">
      <c r="E1448" s="16"/>
      <c r="F1448" s="14"/>
    </row>
    <row r="1449" spans="5:6" ht="15">
      <c r="E1449" s="16"/>
      <c r="F1449" s="14"/>
    </row>
    <row r="1450" spans="5:6" ht="15">
      <c r="E1450" s="16"/>
      <c r="F1450" s="14"/>
    </row>
    <row r="1451" spans="5:6" ht="15">
      <c r="E1451" s="16"/>
      <c r="F1451" s="14"/>
    </row>
    <row r="1452" spans="5:6" ht="15">
      <c r="E1452" s="16"/>
      <c r="F1452" s="14"/>
    </row>
    <row r="1453" spans="5:6" ht="15">
      <c r="E1453" s="16"/>
      <c r="F1453" s="14"/>
    </row>
    <row r="1454" spans="5:6" ht="15">
      <c r="E1454" s="16"/>
      <c r="F1454" s="14"/>
    </row>
    <row r="1455" spans="5:6" ht="15">
      <c r="E1455" s="16"/>
      <c r="F1455" s="14"/>
    </row>
    <row r="1456" spans="5:6" ht="15">
      <c r="E1456" s="16"/>
      <c r="F1456" s="14"/>
    </row>
    <row r="1457" spans="5:6" ht="15">
      <c r="E1457" s="16"/>
      <c r="F1457" s="14"/>
    </row>
    <row r="1458" spans="5:6" ht="15">
      <c r="E1458" s="16"/>
      <c r="F1458" s="14"/>
    </row>
    <row r="1459" spans="5:6" ht="15">
      <c r="E1459" s="16"/>
      <c r="F1459" s="14"/>
    </row>
    <row r="1460" spans="5:6" ht="15">
      <c r="E1460" s="16"/>
      <c r="F1460" s="14"/>
    </row>
    <row r="1461" spans="5:6" ht="15">
      <c r="E1461" s="16"/>
      <c r="F1461" s="14"/>
    </row>
    <row r="1462" spans="5:6" ht="15">
      <c r="E1462" s="16"/>
      <c r="F1462" s="14"/>
    </row>
    <row r="1463" spans="5:6" ht="15">
      <c r="E1463" s="16"/>
      <c r="F1463" s="14"/>
    </row>
    <row r="1464" spans="5:6" ht="15">
      <c r="E1464" s="16"/>
      <c r="F1464" s="14"/>
    </row>
    <row r="1465" spans="5:6" ht="15">
      <c r="E1465" s="16"/>
      <c r="F1465" s="14"/>
    </row>
    <row r="1466" spans="5:6" ht="15">
      <c r="E1466" s="16"/>
      <c r="F1466" s="14"/>
    </row>
    <row r="1467" spans="5:6" ht="15">
      <c r="E1467" s="16"/>
      <c r="F1467" s="14"/>
    </row>
    <row r="1468" spans="5:6" ht="15">
      <c r="E1468" s="16"/>
      <c r="F1468" s="14"/>
    </row>
    <row r="1469" spans="5:6" ht="15">
      <c r="E1469" s="16"/>
      <c r="F1469" s="14"/>
    </row>
    <row r="1470" spans="5:6" ht="15">
      <c r="E1470" s="16"/>
      <c r="F1470" s="14"/>
    </row>
    <row r="1471" spans="5:6" ht="15">
      <c r="E1471" s="16"/>
      <c r="F1471" s="14"/>
    </row>
    <row r="1472" spans="5:6" ht="15">
      <c r="E1472" s="16"/>
      <c r="F1472" s="14"/>
    </row>
    <row r="1473" spans="5:6" ht="15">
      <c r="E1473" s="16"/>
      <c r="F1473" s="14"/>
    </row>
    <row r="1474" spans="5:6" ht="15">
      <c r="E1474" s="16"/>
      <c r="F1474" s="14"/>
    </row>
    <row r="1475" spans="5:6" ht="15">
      <c r="E1475" s="16"/>
      <c r="F1475" s="14"/>
    </row>
    <row r="1476" spans="5:6" ht="15">
      <c r="E1476" s="16"/>
      <c r="F1476" s="14"/>
    </row>
    <row r="1477" spans="5:6" ht="15">
      <c r="E1477" s="16"/>
      <c r="F1477" s="14"/>
    </row>
    <row r="1478" spans="5:6" ht="15">
      <c r="E1478" s="16"/>
      <c r="F1478" s="14"/>
    </row>
    <row r="1479" spans="5:6" ht="15">
      <c r="E1479" s="16"/>
      <c r="F1479" s="14"/>
    </row>
    <row r="1480" spans="5:6" ht="15">
      <c r="E1480" s="16"/>
      <c r="F1480" s="14"/>
    </row>
    <row r="1481" spans="5:6" ht="15">
      <c r="E1481" s="16"/>
      <c r="F1481" s="14"/>
    </row>
    <row r="1482" spans="5:6" ht="15">
      <c r="E1482" s="16"/>
      <c r="F1482" s="14"/>
    </row>
    <row r="1483" spans="5:6" ht="15">
      <c r="E1483" s="16"/>
      <c r="F1483" s="14"/>
    </row>
    <row r="1484" spans="5:6" ht="15">
      <c r="E1484" s="16"/>
      <c r="F1484" s="14"/>
    </row>
    <row r="1485" spans="5:6" ht="15">
      <c r="E1485" s="16"/>
      <c r="F1485" s="14"/>
    </row>
    <row r="1486" spans="5:6" ht="15">
      <c r="E1486" s="16"/>
      <c r="F1486" s="14"/>
    </row>
    <row r="1487" spans="5:6" ht="15">
      <c r="E1487" s="16"/>
      <c r="F1487" s="14"/>
    </row>
    <row r="1488" spans="5:6" ht="15">
      <c r="E1488" s="16"/>
      <c r="F1488" s="14"/>
    </row>
    <row r="1489" spans="5:6" ht="15">
      <c r="E1489" s="16"/>
      <c r="F1489" s="14"/>
    </row>
    <row r="1490" spans="5:6" ht="15">
      <c r="E1490" s="16"/>
      <c r="F1490" s="14"/>
    </row>
    <row r="1491" spans="5:6" ht="15">
      <c r="E1491" s="16"/>
      <c r="F1491" s="14"/>
    </row>
    <row r="1492" spans="5:6" ht="15">
      <c r="E1492" s="16"/>
      <c r="F1492" s="14"/>
    </row>
    <row r="1493" spans="5:6" ht="15">
      <c r="E1493" s="16"/>
      <c r="F1493" s="14"/>
    </row>
    <row r="1494" spans="5:6" ht="15">
      <c r="E1494" s="16"/>
      <c r="F1494" s="14"/>
    </row>
    <row r="1495" spans="5:6" ht="15">
      <c r="E1495" s="16"/>
      <c r="F1495" s="14"/>
    </row>
    <row r="1496" spans="5:6" ht="15">
      <c r="E1496" s="16"/>
      <c r="F1496" s="14"/>
    </row>
    <row r="1497" spans="5:6" ht="15">
      <c r="E1497" s="16"/>
      <c r="F1497" s="14"/>
    </row>
    <row r="1498" spans="5:6" ht="15">
      <c r="E1498" s="16"/>
      <c r="F1498" s="14"/>
    </row>
    <row r="1499" spans="5:6" ht="15">
      <c r="E1499" s="16"/>
      <c r="F1499" s="14"/>
    </row>
    <row r="1500" spans="5:6" ht="15">
      <c r="E1500" s="16"/>
      <c r="F1500" s="14"/>
    </row>
    <row r="1501" spans="5:6" ht="15">
      <c r="E1501" s="16"/>
      <c r="F1501" s="14"/>
    </row>
    <row r="1502" spans="5:6" ht="15">
      <c r="E1502" s="16"/>
      <c r="F1502" s="14"/>
    </row>
    <row r="1503" spans="5:6" ht="15">
      <c r="E1503" s="16"/>
      <c r="F1503" s="14"/>
    </row>
    <row r="1504" spans="5:6" ht="15">
      <c r="E1504" s="16"/>
      <c r="F1504" s="14"/>
    </row>
    <row r="1505" spans="5:6" ht="15">
      <c r="E1505" s="16"/>
      <c r="F1505" s="14"/>
    </row>
    <row r="1506" spans="5:6" ht="15">
      <c r="E1506" s="16"/>
      <c r="F1506" s="14"/>
    </row>
    <row r="1507" spans="5:6" ht="15">
      <c r="E1507" s="16"/>
      <c r="F1507" s="14"/>
    </row>
    <row r="1508" spans="5:6" ht="15">
      <c r="E1508" s="16"/>
      <c r="F1508" s="14"/>
    </row>
    <row r="1509" spans="5:6" ht="15">
      <c r="E1509" s="16"/>
      <c r="F1509" s="14"/>
    </row>
    <row r="1510" spans="5:6" ht="15">
      <c r="E1510" s="16"/>
      <c r="F1510" s="14"/>
    </row>
    <row r="1511" spans="5:6" ht="15">
      <c r="E1511" s="16"/>
      <c r="F1511" s="14"/>
    </row>
    <row r="1512" spans="5:6" ht="15">
      <c r="E1512" s="16"/>
      <c r="F1512" s="14"/>
    </row>
    <row r="1513" spans="5:6" ht="15">
      <c r="E1513" s="16"/>
      <c r="F1513" s="14"/>
    </row>
    <row r="1514" spans="5:6" ht="15">
      <c r="E1514" s="16"/>
      <c r="F1514" s="14"/>
    </row>
    <row r="1515" spans="5:6" ht="15">
      <c r="E1515" s="16"/>
      <c r="F1515" s="14"/>
    </row>
    <row r="1516" spans="5:6" ht="15">
      <c r="E1516" s="16"/>
      <c r="F1516" s="14"/>
    </row>
    <row r="1517" spans="5:6" ht="15">
      <c r="E1517" s="16"/>
      <c r="F1517" s="14"/>
    </row>
    <row r="1518" spans="5:6" ht="15">
      <c r="E1518" s="16"/>
      <c r="F1518" s="14"/>
    </row>
    <row r="1519" spans="5:6" ht="15">
      <c r="E1519" s="16"/>
      <c r="F1519" s="14"/>
    </row>
    <row r="1520" spans="5:6" ht="15">
      <c r="E1520" s="16"/>
      <c r="F1520" s="14"/>
    </row>
    <row r="1521" spans="5:6" ht="15">
      <c r="E1521" s="16"/>
      <c r="F1521" s="14"/>
    </row>
    <row r="1522" spans="5:6" ht="15">
      <c r="E1522" s="16"/>
      <c r="F1522" s="14"/>
    </row>
    <row r="1523" spans="5:6" ht="15">
      <c r="E1523" s="16"/>
      <c r="F1523" s="14"/>
    </row>
    <row r="1524" spans="5:6" ht="15">
      <c r="E1524" s="16"/>
      <c r="F1524" s="14"/>
    </row>
    <row r="1525" spans="5:6" ht="15">
      <c r="E1525" s="16"/>
      <c r="F1525" s="14"/>
    </row>
    <row r="1526" spans="5:6" ht="15">
      <c r="E1526" s="16"/>
      <c r="F1526" s="14"/>
    </row>
    <row r="1527" spans="5:6" ht="15">
      <c r="E1527" s="16"/>
      <c r="F1527" s="14"/>
    </row>
    <row r="1528" spans="5:6" ht="15">
      <c r="E1528" s="16"/>
      <c r="F1528" s="14"/>
    </row>
    <row r="1529" spans="5:6" ht="15">
      <c r="E1529" s="16"/>
      <c r="F1529" s="14"/>
    </row>
    <row r="1530" spans="5:6" ht="15">
      <c r="E1530" s="16"/>
      <c r="F1530" s="14"/>
    </row>
    <row r="1531" spans="5:6" ht="15">
      <c r="E1531" s="16"/>
      <c r="F1531" s="14"/>
    </row>
    <row r="1532" spans="5:6" ht="15">
      <c r="E1532" s="16"/>
      <c r="F1532" s="14"/>
    </row>
    <row r="1533" spans="5:6" ht="15">
      <c r="E1533" s="16"/>
      <c r="F1533" s="14"/>
    </row>
    <row r="1534" spans="5:6" ht="15">
      <c r="E1534" s="16"/>
      <c r="F1534" s="14"/>
    </row>
    <row r="1535" spans="5:6" ht="15">
      <c r="E1535" s="16"/>
      <c r="F1535" s="14"/>
    </row>
    <row r="1536" spans="5:6" ht="15">
      <c r="E1536" s="16"/>
      <c r="F1536" s="14"/>
    </row>
    <row r="1537" spans="5:6" ht="15">
      <c r="E1537" s="16"/>
      <c r="F1537" s="14"/>
    </row>
    <row r="1538" spans="5:6" ht="15">
      <c r="E1538" s="16"/>
      <c r="F1538" s="14"/>
    </row>
    <row r="1539" spans="5:6" ht="15">
      <c r="E1539" s="16"/>
      <c r="F1539" s="14"/>
    </row>
    <row r="1540" spans="5:6" ht="15">
      <c r="E1540" s="16"/>
      <c r="F1540" s="14"/>
    </row>
    <row r="1541" spans="5:6" ht="15">
      <c r="E1541" s="16"/>
      <c r="F1541" s="14"/>
    </row>
    <row r="1542" spans="5:6" ht="15">
      <c r="E1542" s="16"/>
      <c r="F1542" s="14"/>
    </row>
    <row r="1543" spans="5:6" ht="15">
      <c r="E1543" s="16"/>
      <c r="F1543" s="14"/>
    </row>
    <row r="1544" spans="5:6" ht="15">
      <c r="E1544" s="16"/>
      <c r="F1544" s="14"/>
    </row>
    <row r="1545" spans="5:6" ht="15">
      <c r="E1545" s="16"/>
      <c r="F1545" s="14"/>
    </row>
    <row r="1546" spans="5:6" ht="15">
      <c r="E1546" s="16"/>
      <c r="F1546" s="14"/>
    </row>
    <row r="1547" spans="5:6" ht="15">
      <c r="E1547" s="16"/>
      <c r="F1547" s="14"/>
    </row>
    <row r="1548" spans="5:6" ht="15">
      <c r="E1548" s="16"/>
      <c r="F1548" s="14"/>
    </row>
    <row r="1549" spans="5:6" ht="15">
      <c r="E1549" s="16"/>
      <c r="F1549" s="14"/>
    </row>
    <row r="1550" spans="5:6" ht="15">
      <c r="E1550" s="16"/>
      <c r="F1550" s="14"/>
    </row>
    <row r="1551" spans="5:6" ht="15">
      <c r="E1551" s="16"/>
      <c r="F1551" s="14"/>
    </row>
    <row r="1552" spans="5:6" ht="15">
      <c r="E1552" s="16"/>
      <c r="F1552" s="14"/>
    </row>
    <row r="1553" spans="5:6" ht="15">
      <c r="E1553" s="16"/>
      <c r="F1553" s="14"/>
    </row>
    <row r="1554" spans="5:6" ht="15">
      <c r="E1554" s="16"/>
      <c r="F1554" s="14"/>
    </row>
    <row r="1555" spans="5:6" ht="15">
      <c r="E1555" s="16"/>
      <c r="F1555" s="14"/>
    </row>
    <row r="1556" spans="5:6" ht="15">
      <c r="E1556" s="16"/>
      <c r="F1556" s="14"/>
    </row>
    <row r="1557" spans="5:6" ht="15">
      <c r="E1557" s="16"/>
      <c r="F1557" s="14"/>
    </row>
    <row r="1558" spans="5:6" ht="15">
      <c r="E1558" s="16"/>
      <c r="F1558" s="14"/>
    </row>
    <row r="1559" spans="5:6" ht="15">
      <c r="E1559" s="16"/>
      <c r="F1559" s="14"/>
    </row>
    <row r="1560" spans="5:6" ht="15">
      <c r="E1560" s="16"/>
      <c r="F1560" s="14"/>
    </row>
    <row r="1561" spans="5:6" ht="15">
      <c r="E1561" s="16"/>
      <c r="F1561" s="14"/>
    </row>
    <row r="1562" spans="5:6" ht="15">
      <c r="E1562" s="16"/>
      <c r="F1562" s="14"/>
    </row>
    <row r="1563" spans="5:6" ht="15">
      <c r="E1563" s="16"/>
      <c r="F1563" s="14"/>
    </row>
    <row r="1564" spans="5:6" ht="15">
      <c r="E1564" s="16"/>
      <c r="F1564" s="14"/>
    </row>
    <row r="1565" spans="5:6" ht="15">
      <c r="E1565" s="16"/>
      <c r="F1565" s="14"/>
    </row>
    <row r="1566" spans="5:6" ht="15">
      <c r="E1566" s="16"/>
      <c r="F1566" s="14"/>
    </row>
    <row r="1567" spans="5:6" ht="15">
      <c r="E1567" s="16"/>
      <c r="F1567" s="14"/>
    </row>
    <row r="1568" spans="5:6" ht="15">
      <c r="E1568" s="16"/>
      <c r="F1568" s="14"/>
    </row>
    <row r="1569" spans="5:6" ht="15">
      <c r="E1569" s="16"/>
      <c r="F1569" s="14"/>
    </row>
    <row r="1570" spans="5:6" ht="15">
      <c r="E1570" s="16"/>
      <c r="F1570" s="14"/>
    </row>
    <row r="1571" spans="5:6" ht="15">
      <c r="E1571" s="16"/>
      <c r="F1571" s="14"/>
    </row>
    <row r="1572" spans="5:6" ht="15">
      <c r="E1572" s="16"/>
      <c r="F1572" s="14"/>
    </row>
    <row r="1573" spans="5:6" ht="15">
      <c r="E1573" s="16"/>
      <c r="F1573" s="14"/>
    </row>
    <row r="1574" spans="5:6" ht="15">
      <c r="E1574" s="16"/>
      <c r="F1574" s="14"/>
    </row>
    <row r="1575" spans="5:6" ht="15">
      <c r="E1575" s="16"/>
      <c r="F1575" s="14"/>
    </row>
    <row r="1576" spans="5:6" ht="15">
      <c r="E1576" s="16"/>
      <c r="F1576" s="14"/>
    </row>
    <row r="1577" spans="5:6" ht="15">
      <c r="E1577" s="16"/>
      <c r="F1577" s="14"/>
    </row>
    <row r="1578" spans="5:6" ht="15">
      <c r="E1578" s="16"/>
      <c r="F1578" s="14"/>
    </row>
    <row r="1579" spans="5:6" ht="15">
      <c r="E1579" s="16"/>
      <c r="F1579" s="14"/>
    </row>
    <row r="1580" spans="5:6" ht="15">
      <c r="E1580" s="16"/>
      <c r="F1580" s="14"/>
    </row>
    <row r="1581" spans="5:6" ht="15">
      <c r="E1581" s="16"/>
      <c r="F1581" s="14"/>
    </row>
    <row r="1582" spans="5:6" ht="15">
      <c r="E1582" s="16"/>
      <c r="F1582" s="14"/>
    </row>
    <row r="1583" spans="5:6" ht="15">
      <c r="E1583" s="16"/>
      <c r="F1583" s="14"/>
    </row>
    <row r="1584" spans="5:6" ht="15">
      <c r="E1584" s="16"/>
      <c r="F1584" s="14"/>
    </row>
    <row r="1585" spans="5:6" ht="15">
      <c r="E1585" s="16"/>
      <c r="F1585" s="14"/>
    </row>
    <row r="1586" spans="5:6" ht="15">
      <c r="E1586" s="16"/>
      <c r="F1586" s="14"/>
    </row>
    <row r="1587" spans="5:6" ht="15">
      <c r="E1587" s="16"/>
      <c r="F1587" s="14"/>
    </row>
    <row r="1588" spans="5:6" ht="15">
      <c r="E1588" s="16"/>
      <c r="F1588" s="14"/>
    </row>
    <row r="1589" spans="5:6" ht="15">
      <c r="E1589" s="16"/>
      <c r="F1589" s="14"/>
    </row>
    <row r="1590" spans="5:6" ht="15">
      <c r="E1590" s="16"/>
      <c r="F1590" s="14"/>
    </row>
    <row r="1591" spans="5:6" ht="15">
      <c r="E1591" s="16"/>
      <c r="F1591" s="14"/>
    </row>
    <row r="1592" spans="5:6" ht="15">
      <c r="E1592" s="16"/>
      <c r="F1592" s="14"/>
    </row>
    <row r="1593" spans="5:6" ht="15">
      <c r="E1593" s="16"/>
      <c r="F1593" s="14"/>
    </row>
    <row r="1594" spans="5:6" ht="15">
      <c r="E1594" s="16"/>
      <c r="F1594" s="14"/>
    </row>
    <row r="1595" spans="5:6" ht="15">
      <c r="E1595" s="16"/>
      <c r="F1595" s="14"/>
    </row>
    <row r="1596" spans="5:6" ht="15">
      <c r="E1596" s="16"/>
      <c r="F1596" s="14"/>
    </row>
    <row r="1597" spans="5:6" ht="15">
      <c r="E1597" s="16"/>
      <c r="F1597" s="14"/>
    </row>
    <row r="1598" spans="5:6" ht="15">
      <c r="E1598" s="16"/>
      <c r="F1598" s="14"/>
    </row>
    <row r="1599" spans="5:6" ht="15">
      <c r="E1599" s="16"/>
      <c r="F1599" s="14"/>
    </row>
    <row r="1600" spans="5:6" ht="15">
      <c r="E1600" s="16"/>
      <c r="F1600" s="14"/>
    </row>
    <row r="1601" spans="5:6" ht="15">
      <c r="E1601" s="16"/>
      <c r="F1601" s="14"/>
    </row>
    <row r="1602" spans="5:6" ht="15">
      <c r="E1602" s="16"/>
      <c r="F1602" s="14"/>
    </row>
    <row r="1603" spans="5:6" ht="15">
      <c r="E1603" s="16"/>
      <c r="F1603" s="14"/>
    </row>
    <row r="1604" spans="5:6" ht="15">
      <c r="E1604" s="16"/>
      <c r="F1604" s="14"/>
    </row>
    <row r="1605" spans="5:6" ht="15">
      <c r="E1605" s="16"/>
      <c r="F1605" s="14"/>
    </row>
    <row r="1606" spans="5:6" ht="15">
      <c r="E1606" s="16"/>
      <c r="F1606" s="14"/>
    </row>
    <row r="1607" spans="5:6" ht="15">
      <c r="E1607" s="16"/>
      <c r="F1607" s="14"/>
    </row>
    <row r="1608" spans="5:6" ht="15">
      <c r="E1608" s="16"/>
      <c r="F1608" s="14"/>
    </row>
    <row r="1609" spans="5:6" ht="15">
      <c r="E1609" s="16"/>
      <c r="F1609" s="14"/>
    </row>
    <row r="1610" spans="5:6" ht="15">
      <c r="E1610" s="16"/>
      <c r="F1610" s="14"/>
    </row>
    <row r="1611" spans="5:6" ht="15">
      <c r="E1611" s="16"/>
      <c r="F1611" s="14"/>
    </row>
    <row r="1612" spans="5:6" ht="15">
      <c r="E1612" s="16"/>
      <c r="F1612" s="14"/>
    </row>
    <row r="1613" spans="5:6" ht="15">
      <c r="E1613" s="16"/>
      <c r="F1613" s="14"/>
    </row>
    <row r="1614" spans="5:6" ht="15">
      <c r="E1614" s="16"/>
      <c r="F1614" s="14"/>
    </row>
    <row r="1615" spans="5:6" ht="15">
      <c r="E1615" s="16"/>
      <c r="F1615" s="14"/>
    </row>
    <row r="1616" spans="5:6" ht="15">
      <c r="E1616" s="16"/>
      <c r="F1616" s="14"/>
    </row>
    <row r="1617" spans="5:6" ht="15">
      <c r="E1617" s="16"/>
      <c r="F1617" s="14"/>
    </row>
    <row r="1618" spans="5:6" ht="15">
      <c r="E1618" s="16"/>
      <c r="F1618" s="14"/>
    </row>
    <row r="1619" spans="5:6" ht="15">
      <c r="E1619" s="16"/>
      <c r="F1619" s="14"/>
    </row>
    <row r="1620" spans="5:6" ht="15">
      <c r="E1620" s="16"/>
      <c r="F1620" s="14"/>
    </row>
  </sheetData>
  <conditionalFormatting sqref="B208 B131:C131 B110:B130 C50 B97:B108 B94 B228:B229 B220 B196:B201 B191 B4:B16 B18:B92">
    <cfRule type="expression" priority="1" dxfId="0" stopIfTrue="1">
      <formula>OR($D4="ja",$D4="NZ")</formula>
    </cfRule>
  </conditionalFormatting>
  <conditionalFormatting sqref="B132:B135 B95:B96 B241:B242 B109 B250:B273 B93 B184:B185 B222:B227 B230:B239 B202:B207 B192:B195 B209:B219 B187:B190 B245:B248">
    <cfRule type="expression" priority="2" dxfId="0" stopIfTrue="1">
      <formula>OR($C93="ja",$C93="NZ")</formula>
    </cfRule>
  </conditionalFormatting>
  <dataValidations count="1">
    <dataValidation operator="greaterThan" allowBlank="1" showInputMessage="1" showErrorMessage="1" sqref="B4 B10 B131:C131 C50 B132:B135 B241:B242 B184:B185 B250:B273 B222:B239 B245:B248 B187:B220 C125 B16 B18:B130"/>
  </dataValidations>
  <printOptions/>
  <pageMargins left="0.5905511811023623" right="0.3937007874015748" top="0.3937007874015748" bottom="0.1968503937007874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2"/>
  <sheetViews>
    <sheetView zoomScale="40" zoomScaleNormal="40" workbookViewId="0" topLeftCell="A1">
      <selection activeCell="R31" sqref="R31"/>
    </sheetView>
  </sheetViews>
  <sheetFormatPr defaultColWidth="9.140625" defaultRowHeight="12.75"/>
  <cols>
    <col min="1" max="1" width="37.57421875" style="14" customWidth="1"/>
    <col min="2" max="4" width="4.57421875" style="196" customWidth="1"/>
    <col min="5" max="5" width="5.7109375" style="196" customWidth="1"/>
    <col min="6" max="6" width="1.7109375" style="17" customWidth="1"/>
    <col min="7" max="8" width="5.7109375" style="196" customWidth="1"/>
    <col min="9" max="9" width="1.57421875" style="196" customWidth="1"/>
    <col min="10" max="10" width="5.7109375" style="196" customWidth="1"/>
    <col min="11" max="11" width="10.57421875" style="196" customWidth="1"/>
    <col min="12" max="12" width="4.57421875" style="166" customWidth="1"/>
    <col min="13" max="13" width="12.7109375" style="188" hidden="1" customWidth="1"/>
    <col min="14" max="14" width="4.57421875" style="166" hidden="1" customWidth="1"/>
    <col min="15" max="15" width="36.00390625" style="14" customWidth="1"/>
    <col min="16" max="18" width="4.57421875" style="196" customWidth="1"/>
    <col min="19" max="19" width="5.7109375" style="196" customWidth="1"/>
    <col min="20" max="20" width="1.7109375" style="17" customWidth="1"/>
    <col min="21" max="22" width="5.7109375" style="196" customWidth="1"/>
    <col min="23" max="23" width="1.57421875" style="196" customWidth="1"/>
    <col min="24" max="24" width="5.7109375" style="196" customWidth="1"/>
    <col min="25" max="25" width="10.57421875" style="196" customWidth="1"/>
    <col min="26" max="26" width="4.57421875" style="166" customWidth="1"/>
    <col min="27" max="27" width="12.7109375" style="188" hidden="1" customWidth="1"/>
    <col min="28" max="28" width="4.7109375" style="166" hidden="1" customWidth="1"/>
    <col min="29" max="29" width="30.8515625" style="14" bestFit="1" customWidth="1"/>
    <col min="30" max="32" width="4.57421875" style="196" customWidth="1"/>
    <col min="33" max="33" width="5.7109375" style="196" customWidth="1"/>
    <col min="34" max="34" width="1.7109375" style="17" customWidth="1"/>
    <col min="35" max="36" width="5.7109375" style="196" customWidth="1"/>
    <col min="37" max="37" width="1.57421875" style="196" customWidth="1"/>
    <col min="38" max="38" width="5.7109375" style="196" customWidth="1"/>
    <col min="39" max="39" width="10.57421875" style="196" customWidth="1"/>
    <col min="40" max="40" width="4.57421875" style="166" customWidth="1"/>
    <col min="41" max="41" width="12.7109375" style="188" hidden="1" customWidth="1"/>
    <col min="42" max="16384" width="11.421875" style="166" customWidth="1"/>
  </cols>
  <sheetData>
    <row r="1" spans="2:41" s="14" customFormat="1" ht="15">
      <c r="B1" s="151"/>
      <c r="C1" s="16"/>
      <c r="D1" s="16"/>
      <c r="E1" s="16"/>
      <c r="F1" s="17"/>
      <c r="G1" s="16"/>
      <c r="H1" s="16"/>
      <c r="I1" s="16"/>
      <c r="J1" s="16"/>
      <c r="K1" s="16"/>
      <c r="M1" s="152"/>
      <c r="P1" s="151"/>
      <c r="Q1" s="16"/>
      <c r="R1" s="16"/>
      <c r="S1" s="16"/>
      <c r="T1" s="17"/>
      <c r="U1" s="16"/>
      <c r="V1" s="16"/>
      <c r="W1" s="16"/>
      <c r="X1" s="16"/>
      <c r="Y1" s="16"/>
      <c r="AA1" s="152"/>
      <c r="AD1" s="151"/>
      <c r="AE1" s="16"/>
      <c r="AF1" s="16"/>
      <c r="AG1" s="16"/>
      <c r="AH1" s="17"/>
      <c r="AI1" s="16"/>
      <c r="AJ1" s="16"/>
      <c r="AK1" s="16"/>
      <c r="AL1" s="16"/>
      <c r="AM1" s="16"/>
      <c r="AO1" s="152"/>
    </row>
    <row r="2" spans="2:41" s="153" customFormat="1" ht="20.25">
      <c r="B2" s="154"/>
      <c r="C2" s="154"/>
      <c r="D2" s="154"/>
      <c r="E2" s="155"/>
      <c r="F2" s="17"/>
      <c r="G2" s="154" t="s">
        <v>14</v>
      </c>
      <c r="H2" s="154"/>
      <c r="I2" s="154"/>
      <c r="J2" s="154">
        <v>2</v>
      </c>
      <c r="K2" s="154"/>
      <c r="M2" s="156"/>
      <c r="P2" s="154"/>
      <c r="Q2" s="154"/>
      <c r="R2" s="154"/>
      <c r="S2" s="155"/>
      <c r="T2" s="17"/>
      <c r="U2" s="154" t="s">
        <v>14</v>
      </c>
      <c r="V2" s="154"/>
      <c r="W2" s="154"/>
      <c r="X2" s="154">
        <v>2</v>
      </c>
      <c r="Y2" s="154"/>
      <c r="AA2" s="156"/>
      <c r="AD2" s="154"/>
      <c r="AE2" s="154"/>
      <c r="AF2" s="154"/>
      <c r="AG2" s="155"/>
      <c r="AH2" s="17"/>
      <c r="AI2" s="154" t="s">
        <v>14</v>
      </c>
      <c r="AJ2" s="154"/>
      <c r="AK2" s="154"/>
      <c r="AL2" s="154">
        <v>2</v>
      </c>
      <c r="AM2" s="154"/>
      <c r="AO2" s="156"/>
    </row>
    <row r="3" spans="2:41" s="14" customFormat="1" ht="15.75" thickBot="1">
      <c r="B3" s="151"/>
      <c r="C3" s="16"/>
      <c r="D3" s="16"/>
      <c r="E3" s="16"/>
      <c r="F3" s="17"/>
      <c r="G3" s="16"/>
      <c r="H3" s="16"/>
      <c r="I3" s="16"/>
      <c r="J3" s="16"/>
      <c r="K3" s="16"/>
      <c r="M3" s="152"/>
      <c r="P3" s="151"/>
      <c r="Q3" s="16"/>
      <c r="R3" s="16"/>
      <c r="S3" s="16"/>
      <c r="T3" s="17"/>
      <c r="U3" s="16"/>
      <c r="V3" s="16"/>
      <c r="W3" s="16"/>
      <c r="X3" s="16"/>
      <c r="Y3" s="16"/>
      <c r="AA3" s="152"/>
      <c r="AD3" s="151"/>
      <c r="AE3" s="16"/>
      <c r="AF3" s="16"/>
      <c r="AG3" s="16"/>
      <c r="AH3" s="17"/>
      <c r="AI3" s="16"/>
      <c r="AJ3" s="16"/>
      <c r="AK3" s="16"/>
      <c r="AL3" s="16"/>
      <c r="AM3" s="16"/>
      <c r="AO3" s="152"/>
    </row>
    <row r="4" spans="1:41" s="153" customFormat="1" ht="21" thickBot="1">
      <c r="A4" s="157" t="s">
        <v>15</v>
      </c>
      <c r="B4" s="158"/>
      <c r="C4" s="148"/>
      <c r="D4" s="148"/>
      <c r="E4" s="148" t="s">
        <v>16</v>
      </c>
      <c r="F4" s="148"/>
      <c r="G4" s="148" t="s">
        <v>17</v>
      </c>
      <c r="H4" s="158" t="s">
        <v>18</v>
      </c>
      <c r="I4" s="148"/>
      <c r="J4" s="149" t="s">
        <v>19</v>
      </c>
      <c r="K4" s="147" t="s">
        <v>20</v>
      </c>
      <c r="M4" s="156"/>
      <c r="O4" s="157" t="s">
        <v>32</v>
      </c>
      <c r="P4" s="158"/>
      <c r="Q4" s="148"/>
      <c r="R4" s="148"/>
      <c r="S4" s="148" t="s">
        <v>16</v>
      </c>
      <c r="T4" s="148"/>
      <c r="U4" s="148" t="s">
        <v>17</v>
      </c>
      <c r="V4" s="158" t="s">
        <v>18</v>
      </c>
      <c r="W4" s="148"/>
      <c r="X4" s="149" t="s">
        <v>19</v>
      </c>
      <c r="Y4" s="147" t="s">
        <v>20</v>
      </c>
      <c r="AA4" s="156"/>
      <c r="AC4" s="157" t="s">
        <v>43</v>
      </c>
      <c r="AD4" s="158"/>
      <c r="AE4" s="148"/>
      <c r="AF4" s="148"/>
      <c r="AG4" s="148" t="s">
        <v>16</v>
      </c>
      <c r="AH4" s="148"/>
      <c r="AI4" s="148" t="s">
        <v>17</v>
      </c>
      <c r="AJ4" s="158" t="s">
        <v>18</v>
      </c>
      <c r="AK4" s="148"/>
      <c r="AL4" s="149" t="s">
        <v>19</v>
      </c>
      <c r="AM4" s="147" t="s">
        <v>20</v>
      </c>
      <c r="AO4" s="156"/>
    </row>
    <row r="5" spans="1:41" ht="20.25">
      <c r="A5" s="197" t="str">
        <f>seeding!B184</f>
        <v>Heyden Daniel</v>
      </c>
      <c r="B5" s="159"/>
      <c r="C5" s="160">
        <f>'PL-quali'!F21</f>
        <v>2</v>
      </c>
      <c r="D5" s="160">
        <f>'PL-quali'!F19</f>
        <v>1</v>
      </c>
      <c r="E5" s="161">
        <f>SUM(C5+D5)</f>
        <v>3</v>
      </c>
      <c r="F5" s="162" t="s">
        <v>25</v>
      </c>
      <c r="G5" s="162">
        <f>SUM(B6+B7)</f>
        <v>2</v>
      </c>
      <c r="H5" s="163">
        <f>IF(C5&gt;B6,1,0)+IF(D5&gt;B7,1,0)</f>
        <v>1</v>
      </c>
      <c r="I5" s="164" t="s">
        <v>25</v>
      </c>
      <c r="J5" s="164">
        <f>IF(C5&lt;B6,1,0)+IF(D5&lt;B7,1,0)</f>
        <v>1</v>
      </c>
      <c r="K5" s="165">
        <f>IF(H5+J5=0,"",RANK(M5,M5:M7))</f>
        <v>2</v>
      </c>
      <c r="M5" s="167">
        <f>IF(E5+G5=0,"",((H5*100-J5*50)+(E5*10-G5*7)))</f>
        <v>66</v>
      </c>
      <c r="O5" s="197" t="str">
        <f>seeding!B194</f>
        <v>Richter Robert</v>
      </c>
      <c r="P5" s="159"/>
      <c r="Q5" s="160">
        <f>'PL-quali'!AH21</f>
        <v>2</v>
      </c>
      <c r="R5" s="160">
        <f>'PL-quali'!AH19</f>
        <v>2</v>
      </c>
      <c r="S5" s="161">
        <f>SUM(Q5+R5)</f>
        <v>4</v>
      </c>
      <c r="T5" s="162" t="s">
        <v>25</v>
      </c>
      <c r="U5" s="162">
        <f>SUM(P6+P7)</f>
        <v>1</v>
      </c>
      <c r="V5" s="163">
        <f>IF(Q5&gt;P6,1,0)+IF(R5&gt;P7,1,0)</f>
        <v>2</v>
      </c>
      <c r="W5" s="164" t="s">
        <v>25</v>
      </c>
      <c r="X5" s="164">
        <f>IF(Q5&lt;P6,1,0)+IF(R5&lt;P7,1,0)</f>
        <v>0</v>
      </c>
      <c r="Y5" s="165">
        <f>IF(V5+X5=0,"",RANK(AA5,AA5:AA7))</f>
        <v>1</v>
      </c>
      <c r="AA5" s="167">
        <f>IF(S5+U5=0,"",((V5*100-X5*50)+(S5*10-U5*7)))</f>
        <v>233</v>
      </c>
      <c r="AC5" s="197" t="str">
        <f>seeding!B204</f>
        <v>Veuhoff Ludger</v>
      </c>
      <c r="AD5" s="159"/>
      <c r="AE5" s="160">
        <f>'PL-quali'!T9</f>
        <v>2</v>
      </c>
      <c r="AF5" s="160">
        <f>'PL-quali'!T7</f>
        <v>2</v>
      </c>
      <c r="AG5" s="161">
        <f>SUM(AE5+AF5)</f>
        <v>4</v>
      </c>
      <c r="AH5" s="162" t="s">
        <v>25</v>
      </c>
      <c r="AI5" s="162">
        <f>SUM(AD6+AD7)</f>
        <v>1</v>
      </c>
      <c r="AJ5" s="163">
        <f>IF(AE5&gt;AD6,1,0)+IF(AF5&gt;AD7,1,0)</f>
        <v>2</v>
      </c>
      <c r="AK5" s="164" t="s">
        <v>25</v>
      </c>
      <c r="AL5" s="164">
        <f>IF(AE5&lt;AD6,1,0)+IF(AF5&lt;AD7,1,0)</f>
        <v>0</v>
      </c>
      <c r="AM5" s="165">
        <f>IF(AJ5+AL5=0,"",RANK(AO5,AO5:AO7))</f>
        <v>1</v>
      </c>
      <c r="AO5" s="167">
        <f>IF(AG5+AI5=0,"",((AJ5*100-AL5*50)+(AG5*10-AI5*7)))</f>
        <v>233</v>
      </c>
    </row>
    <row r="6" spans="1:41" ht="20.25">
      <c r="A6" s="198" t="str">
        <f>seeding!B243</f>
        <v>NA</v>
      </c>
      <c r="B6" s="169">
        <f>'PL-quali'!G21</f>
        <v>0</v>
      </c>
      <c r="C6" s="170"/>
      <c r="D6" s="169">
        <f>'PL-quali'!F20</f>
        <v>0</v>
      </c>
      <c r="E6" s="171">
        <f>SUM(B6+D6)</f>
        <v>0</v>
      </c>
      <c r="F6" s="172" t="s">
        <v>25</v>
      </c>
      <c r="G6" s="173">
        <f>SUM(C5+C7)</f>
        <v>4</v>
      </c>
      <c r="H6" s="174">
        <f>IF(B6&gt;C5,1,0)+IF(D6&gt;C7,1,0)</f>
        <v>0</v>
      </c>
      <c r="I6" s="172" t="s">
        <v>25</v>
      </c>
      <c r="J6" s="175">
        <f>IF(B6&lt;C5,1,0)+IF(D6&lt;C7,1,0)</f>
        <v>2</v>
      </c>
      <c r="K6" s="176">
        <f>IF(H6+J6=0,"",RANK(M6,M5:M7))</f>
        <v>3</v>
      </c>
      <c r="M6" s="167">
        <f>IF(E6+G6=0,"",((H6*100-J6*50)+(E6*10-G6*7)))</f>
        <v>-128</v>
      </c>
      <c r="O6" s="198" t="str">
        <f>seeding!B233</f>
        <v>Grindemann Marius</v>
      </c>
      <c r="P6" s="169">
        <f>'PL-quali'!AI21</f>
        <v>1</v>
      </c>
      <c r="Q6" s="170"/>
      <c r="R6" s="169">
        <f>'PL-quali'!AH20</f>
        <v>2</v>
      </c>
      <c r="S6" s="171">
        <f>SUM(P6+R6)</f>
        <v>3</v>
      </c>
      <c r="T6" s="172" t="s">
        <v>25</v>
      </c>
      <c r="U6" s="173">
        <f>SUM(Q5+Q7)</f>
        <v>2</v>
      </c>
      <c r="V6" s="174">
        <f>IF(P6&gt;Q5,1,0)+IF(R6&gt;Q7,1,0)</f>
        <v>1</v>
      </c>
      <c r="W6" s="172" t="s">
        <v>25</v>
      </c>
      <c r="X6" s="175">
        <f>IF(P6&lt;Q5,1,0)+IF(R6&lt;Q7,1,0)</f>
        <v>1</v>
      </c>
      <c r="Y6" s="176">
        <f>IF(V6+X6=0,"",RANK(AA6,AA5:AA7))</f>
        <v>2</v>
      </c>
      <c r="AA6" s="167">
        <f>IF(S6+U6=0,"",((V6*100-X6*50)+(S6*10-U6*7)))</f>
        <v>66</v>
      </c>
      <c r="AC6" s="198" t="str">
        <f>seeding!B223</f>
        <v>Thimm Ralf</v>
      </c>
      <c r="AD6" s="169">
        <f>'PL-quali'!U9</f>
        <v>0</v>
      </c>
      <c r="AE6" s="170"/>
      <c r="AF6" s="169">
        <f>'PL-quali'!T8</f>
        <v>0</v>
      </c>
      <c r="AG6" s="171">
        <f>SUM(AD6+AF6)</f>
        <v>0</v>
      </c>
      <c r="AH6" s="172" t="s">
        <v>25</v>
      </c>
      <c r="AI6" s="173">
        <f>SUM(AE5+AE7)</f>
        <v>4</v>
      </c>
      <c r="AJ6" s="174">
        <f>IF(AD6&gt;AE5,1,0)+IF(AF6&gt;AE7,1,0)</f>
        <v>0</v>
      </c>
      <c r="AK6" s="172" t="s">
        <v>25</v>
      </c>
      <c r="AL6" s="175">
        <f>IF(AD6&lt;AE5,1,0)+IF(AF6&lt;AE7,1,0)</f>
        <v>2</v>
      </c>
      <c r="AM6" s="176">
        <f>IF(AJ6+AL6=0,"",RANK(AO6,AO5:AO7))</f>
        <v>3</v>
      </c>
      <c r="AO6" s="167">
        <f>IF(AG6+AI6=0,"",((AJ6*100-AL6*50)+(AG6*10-AI6*7)))</f>
        <v>-128</v>
      </c>
    </row>
    <row r="7" spans="1:41" ht="21" thickBot="1">
      <c r="A7" s="168" t="str">
        <f>seeding!B244</f>
        <v>Buck Reiner</v>
      </c>
      <c r="B7" s="177">
        <f>'PL-quali'!G19</f>
        <v>2</v>
      </c>
      <c r="C7" s="177">
        <f>'PL-quali'!G20</f>
        <v>2</v>
      </c>
      <c r="D7" s="178"/>
      <c r="E7" s="179">
        <f>SUM(B7+C7)</f>
        <v>4</v>
      </c>
      <c r="F7" s="180" t="s">
        <v>25</v>
      </c>
      <c r="G7" s="181">
        <f>SUM(D5+D6)</f>
        <v>1</v>
      </c>
      <c r="H7" s="179">
        <f>IF(C7&gt;D6,1,0)+IF(B7&gt;D5,1,0)</f>
        <v>2</v>
      </c>
      <c r="I7" s="182" t="s">
        <v>25</v>
      </c>
      <c r="J7" s="182">
        <f>IF(C7&lt;D6,1,0)+IF(B7&lt;D5,1,0)</f>
        <v>0</v>
      </c>
      <c r="K7" s="183">
        <f>IF(H7+J7=0,"",RANK(M7,M5:M7))</f>
        <v>1</v>
      </c>
      <c r="M7" s="167">
        <f>IF(E7+G7=0,"",((H7*100-J7*50)+(E7*10-G7*7)))</f>
        <v>233</v>
      </c>
      <c r="O7" s="168" t="str">
        <f>seeding!B254</f>
        <v>Vodrazka Petr</v>
      </c>
      <c r="P7" s="177">
        <f>'PL-quali'!AI19</f>
        <v>0</v>
      </c>
      <c r="Q7" s="177">
        <f>'PL-quali'!AI20</f>
        <v>0</v>
      </c>
      <c r="R7" s="178"/>
      <c r="S7" s="179">
        <f>SUM(P7+Q7)</f>
        <v>0</v>
      </c>
      <c r="T7" s="180" t="s">
        <v>25</v>
      </c>
      <c r="U7" s="181">
        <f>SUM(R5+R6)</f>
        <v>4</v>
      </c>
      <c r="V7" s="179">
        <f>IF(Q7&gt;R6,1,0)+IF(P7&gt;R5,1,0)</f>
        <v>0</v>
      </c>
      <c r="W7" s="182" t="s">
        <v>25</v>
      </c>
      <c r="X7" s="182">
        <f>IF(Q7&lt;R6,1,0)+IF(P7&lt;R5,1,0)</f>
        <v>2</v>
      </c>
      <c r="Y7" s="183">
        <f>IF(V7+X7=0,"",RANK(AA7,AA5:AA7))</f>
        <v>3</v>
      </c>
      <c r="AA7" s="167">
        <f>IF(S7+U7=0,"",((V7*100-X7*50)+(S7*10-U7*7)))</f>
        <v>-128</v>
      </c>
      <c r="AC7" s="168" t="str">
        <f>seeding!B264</f>
        <v>Aumeier Stefan</v>
      </c>
      <c r="AD7" s="177">
        <f>'PL-quali'!U7</f>
        <v>1</v>
      </c>
      <c r="AE7" s="177">
        <f>'PL-quali'!U8</f>
        <v>2</v>
      </c>
      <c r="AF7" s="178"/>
      <c r="AG7" s="179">
        <f>SUM(AD7+AE7)</f>
        <v>3</v>
      </c>
      <c r="AH7" s="180" t="s">
        <v>25</v>
      </c>
      <c r="AI7" s="181">
        <f>SUM(AF5+AF6)</f>
        <v>2</v>
      </c>
      <c r="AJ7" s="179">
        <f>IF(AE7&gt;AF6,1,0)+IF(AD7&gt;AF5,1,0)</f>
        <v>1</v>
      </c>
      <c r="AK7" s="182" t="s">
        <v>25</v>
      </c>
      <c r="AL7" s="182">
        <f>IF(AE7&lt;AF6,1,0)+IF(AD7&lt;AF5,1,0)</f>
        <v>1</v>
      </c>
      <c r="AM7" s="183">
        <f>IF(AJ7+AL7=0,"",RANK(AO7,AO5:AO7))</f>
        <v>2</v>
      </c>
      <c r="AO7" s="167">
        <f>IF(AG7+AI7=0,"",((AJ7*100-AL7*50)+(AG7*10-AI7*7)))</f>
        <v>66</v>
      </c>
    </row>
    <row r="8" spans="1:41" s="186" customFormat="1" ht="21" thickBot="1">
      <c r="A8" s="184"/>
      <c r="B8" s="185"/>
      <c r="C8" s="185"/>
      <c r="D8" s="185"/>
      <c r="E8" s="185"/>
      <c r="F8" s="185"/>
      <c r="G8" s="185"/>
      <c r="H8" s="185"/>
      <c r="I8" s="185"/>
      <c r="J8" s="185"/>
      <c r="K8" s="185"/>
      <c r="M8" s="187"/>
      <c r="O8" s="184"/>
      <c r="P8" s="185"/>
      <c r="Q8" s="185"/>
      <c r="R8" s="185"/>
      <c r="S8" s="185"/>
      <c r="T8" s="185"/>
      <c r="U8" s="185"/>
      <c r="V8" s="185"/>
      <c r="W8" s="185"/>
      <c r="X8" s="185"/>
      <c r="Y8" s="185"/>
      <c r="AA8" s="187"/>
      <c r="AC8" s="184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O8" s="187"/>
    </row>
    <row r="9" spans="1:39" ht="21" thickBot="1">
      <c r="A9" s="157" t="s">
        <v>26</v>
      </c>
      <c r="B9" s="158"/>
      <c r="C9" s="148"/>
      <c r="D9" s="148"/>
      <c r="E9" s="148" t="s">
        <v>16</v>
      </c>
      <c r="F9" s="148"/>
      <c r="G9" s="148" t="s">
        <v>17</v>
      </c>
      <c r="H9" s="158" t="s">
        <v>18</v>
      </c>
      <c r="I9" s="148"/>
      <c r="J9" s="149" t="s">
        <v>19</v>
      </c>
      <c r="K9" s="147" t="s">
        <v>20</v>
      </c>
      <c r="O9" s="157" t="s">
        <v>37</v>
      </c>
      <c r="P9" s="158"/>
      <c r="Q9" s="148"/>
      <c r="R9" s="148"/>
      <c r="S9" s="148" t="s">
        <v>16</v>
      </c>
      <c r="T9" s="148"/>
      <c r="U9" s="148" t="s">
        <v>17</v>
      </c>
      <c r="V9" s="158" t="s">
        <v>18</v>
      </c>
      <c r="W9" s="148"/>
      <c r="X9" s="149" t="s">
        <v>19</v>
      </c>
      <c r="Y9" s="147" t="s">
        <v>20</v>
      </c>
      <c r="AC9" s="157" t="s">
        <v>49</v>
      </c>
      <c r="AD9" s="158"/>
      <c r="AE9" s="148"/>
      <c r="AF9" s="148"/>
      <c r="AG9" s="148" t="s">
        <v>16</v>
      </c>
      <c r="AH9" s="148"/>
      <c r="AI9" s="148" t="s">
        <v>17</v>
      </c>
      <c r="AJ9" s="158" t="s">
        <v>18</v>
      </c>
      <c r="AK9" s="148"/>
      <c r="AL9" s="149" t="s">
        <v>19</v>
      </c>
      <c r="AM9" s="147" t="s">
        <v>20</v>
      </c>
    </row>
    <row r="10" spans="1:41" ht="20.25">
      <c r="A10" s="197" t="str">
        <f>seeding!B185</f>
        <v>Joachim Stefan</v>
      </c>
      <c r="B10" s="159"/>
      <c r="C10" s="160">
        <f>'PL-quali'!M25</f>
        <v>2</v>
      </c>
      <c r="D10" s="160">
        <f>'PL-quali'!M23</f>
        <v>2</v>
      </c>
      <c r="E10" s="161">
        <f>SUM(C10+D10)</f>
        <v>4</v>
      </c>
      <c r="F10" s="162" t="s">
        <v>25</v>
      </c>
      <c r="G10" s="162">
        <f>SUM(B11+B12)</f>
        <v>0</v>
      </c>
      <c r="H10" s="163">
        <f>IF(C10&gt;B11,1,0)+IF(D10&gt;B12,1,0)</f>
        <v>2</v>
      </c>
      <c r="I10" s="164" t="s">
        <v>25</v>
      </c>
      <c r="J10" s="164">
        <f>IF(C10&lt;B11,1,0)+IF(D10&lt;B12,1,0)</f>
        <v>0</v>
      </c>
      <c r="K10" s="165">
        <f>IF(H10+J10=0,"",RANK(M10,M10:M12))</f>
        <v>1</v>
      </c>
      <c r="M10" s="167">
        <f>IF(E10+G10=0,"",((H10*100-J10*50)+(E10*10-G10*7)))</f>
        <v>240</v>
      </c>
      <c r="O10" s="197" t="str">
        <f>seeding!B195</f>
        <v>Wacker Thomas</v>
      </c>
      <c r="P10" s="159"/>
      <c r="Q10" s="160">
        <f>'PL-quali'!AO21</f>
        <v>2</v>
      </c>
      <c r="R10" s="160">
        <f>'PL-quali'!AO19</f>
        <v>2</v>
      </c>
      <c r="S10" s="161">
        <f>SUM(Q10+R10)</f>
        <v>4</v>
      </c>
      <c r="T10" s="162" t="s">
        <v>25</v>
      </c>
      <c r="U10" s="162">
        <f>SUM(P11+P12)</f>
        <v>1</v>
      </c>
      <c r="V10" s="163">
        <f>IF(Q10&gt;P11,1,0)+IF(R10&gt;P12,1,0)</f>
        <v>2</v>
      </c>
      <c r="W10" s="164" t="s">
        <v>25</v>
      </c>
      <c r="X10" s="164">
        <f>IF(Q10&lt;P11,1,0)+IF(R10&lt;P12,1,0)</f>
        <v>0</v>
      </c>
      <c r="Y10" s="165">
        <f>IF(V10+X10=0,"",RANK(AA10,AA10:AA12))</f>
        <v>1</v>
      </c>
      <c r="AA10" s="167">
        <f>IF(S10+U10=0,"",((V10*100-X10*50)+(S10*10-U10*7)))</f>
        <v>233</v>
      </c>
      <c r="AC10" s="197" t="str">
        <f>seeding!B205</f>
        <v>Oehler Gert</v>
      </c>
      <c r="AD10" s="159"/>
      <c r="AE10" s="160">
        <f>'PL-quali'!AA9</f>
        <v>0</v>
      </c>
      <c r="AF10" s="160">
        <f>'PL-quali'!AA7</f>
        <v>1</v>
      </c>
      <c r="AG10" s="161">
        <f>SUM(AE10+AF10)</f>
        <v>1</v>
      </c>
      <c r="AH10" s="162" t="s">
        <v>25</v>
      </c>
      <c r="AI10" s="162">
        <f>SUM(AD11+AD12)</f>
        <v>4</v>
      </c>
      <c r="AJ10" s="163">
        <f>IF(AE10&gt;AD11,1,0)+IF(AF10&gt;AD12,1,0)</f>
        <v>0</v>
      </c>
      <c r="AK10" s="164" t="s">
        <v>25</v>
      </c>
      <c r="AL10" s="164">
        <f>IF(AE10&lt;AD11,1,0)+IF(AF10&lt;AD12,1,0)</f>
        <v>2</v>
      </c>
      <c r="AM10" s="165">
        <f>IF(AJ10+AL10=0,"",RANK(AO10,AO10:AO12))</f>
        <v>3</v>
      </c>
      <c r="AO10" s="167">
        <f>IF(AG10+AI10=0,"",((AJ10*100-AL10*50)+(AG10*10-AI10*7)))</f>
        <v>-118</v>
      </c>
    </row>
    <row r="11" spans="1:41" ht="20.25">
      <c r="A11" s="198" t="str">
        <f>seeding!B242</f>
        <v>Hezel Frank</v>
      </c>
      <c r="B11" s="169">
        <f>'PL-quali'!N25</f>
        <v>0</v>
      </c>
      <c r="C11" s="170"/>
      <c r="D11" s="169">
        <f>'PL-quali'!M24</f>
        <v>0</v>
      </c>
      <c r="E11" s="171">
        <f>SUM(B11+D11)</f>
        <v>0</v>
      </c>
      <c r="F11" s="172" t="s">
        <v>25</v>
      </c>
      <c r="G11" s="173">
        <f>SUM(C10+C12)</f>
        <v>4</v>
      </c>
      <c r="H11" s="174">
        <f>IF(B11&gt;C10,1,0)+IF(D11&gt;C12,1,0)</f>
        <v>0</v>
      </c>
      <c r="I11" s="172" t="s">
        <v>25</v>
      </c>
      <c r="J11" s="175">
        <f>IF(B11&lt;C10,1,0)+IF(D11&lt;C12,1,0)</f>
        <v>2</v>
      </c>
      <c r="K11" s="176">
        <f>IF(H11+J11=0,"",RANK(M11,M10:M12))</f>
        <v>3</v>
      </c>
      <c r="M11" s="167">
        <f>IF(E11+G11=0,"",((H11*100-J11*50)+(E11*10-G11*7)))</f>
        <v>-128</v>
      </c>
      <c r="O11" s="198" t="str">
        <f>seeding!B232</f>
        <v>Amberg Erik</v>
      </c>
      <c r="P11" s="169">
        <f>'PL-quali'!AP21</f>
        <v>1</v>
      </c>
      <c r="Q11" s="170"/>
      <c r="R11" s="169">
        <f>'PL-quali'!AO20</f>
        <v>0</v>
      </c>
      <c r="S11" s="171">
        <f>SUM(P11+R11)</f>
        <v>1</v>
      </c>
      <c r="T11" s="172" t="s">
        <v>25</v>
      </c>
      <c r="U11" s="173">
        <f>SUM(Q10+Q12)</f>
        <v>4</v>
      </c>
      <c r="V11" s="174">
        <f>IF(P11&gt;Q10,1,0)+IF(R11&gt;Q12,1,0)</f>
        <v>0</v>
      </c>
      <c r="W11" s="172" t="s">
        <v>25</v>
      </c>
      <c r="X11" s="175">
        <f>IF(P11&lt;Q10,1,0)+IF(R11&lt;Q12,1,0)</f>
        <v>2</v>
      </c>
      <c r="Y11" s="176">
        <f>IF(V11+X11=0,"",RANK(AA11,AA10:AA12))</f>
        <v>3</v>
      </c>
      <c r="AA11" s="167">
        <f>IF(S11+U11=0,"",((V11*100-X11*50)+(S11*10-U11*7)))</f>
        <v>-118</v>
      </c>
      <c r="AC11" s="198" t="str">
        <f>seeding!B222</f>
        <v>Rodriguez, Antonio</v>
      </c>
      <c r="AD11" s="169">
        <f>'PL-quali'!AB9</f>
        <v>2</v>
      </c>
      <c r="AE11" s="170"/>
      <c r="AF11" s="169">
        <f>'PL-quali'!AA8</f>
        <v>2</v>
      </c>
      <c r="AG11" s="171">
        <f>SUM(AD11+AF11)</f>
        <v>4</v>
      </c>
      <c r="AH11" s="172" t="s">
        <v>25</v>
      </c>
      <c r="AI11" s="173">
        <f>SUM(AE10+AE12)</f>
        <v>0</v>
      </c>
      <c r="AJ11" s="174">
        <f>IF(AD11&gt;AE10,1,0)+IF(AF11&gt;AE12,1,0)</f>
        <v>2</v>
      </c>
      <c r="AK11" s="172" t="s">
        <v>25</v>
      </c>
      <c r="AL11" s="175">
        <f>IF(AD11&lt;AE10,1,0)+IF(AF11&lt;AE12,1,0)</f>
        <v>0</v>
      </c>
      <c r="AM11" s="176">
        <f>IF(AJ11+AL11=0,"",RANK(AO11,AO10:AO12))</f>
        <v>1</v>
      </c>
      <c r="AO11" s="167">
        <f>IF(AG11+AI11=0,"",((AJ11*100-AL11*50)+(AG11*10-AI11*7)))</f>
        <v>240</v>
      </c>
    </row>
    <row r="12" spans="1:41" ht="21" thickBot="1">
      <c r="A12" s="168" t="str">
        <f>seeding!B245</f>
        <v>Butz Paul</v>
      </c>
      <c r="B12" s="177">
        <f>'PL-quali'!N23</f>
        <v>0</v>
      </c>
      <c r="C12" s="177">
        <f>'PL-quali'!N24</f>
        <v>2</v>
      </c>
      <c r="D12" s="178"/>
      <c r="E12" s="179">
        <f>SUM(B12+C12)</f>
        <v>2</v>
      </c>
      <c r="F12" s="180" t="s">
        <v>25</v>
      </c>
      <c r="G12" s="181">
        <f>SUM(D10+D11)</f>
        <v>2</v>
      </c>
      <c r="H12" s="179">
        <f>IF(C12&gt;D11,1,0)+IF(B12&gt;D10,1,0)</f>
        <v>1</v>
      </c>
      <c r="I12" s="182" t="s">
        <v>25</v>
      </c>
      <c r="J12" s="182">
        <f>IF(C12&lt;D11,1,0)+IF(B12&lt;D10,1,0)</f>
        <v>1</v>
      </c>
      <c r="K12" s="183">
        <f>IF(H12+J12=0,"",RANK(M12,M10:M12))</f>
        <v>2</v>
      </c>
      <c r="M12" s="167">
        <f>IF(E12+G12=0,"",((H12*100-J12*50)+(E12*10-G12*7)))</f>
        <v>56</v>
      </c>
      <c r="O12" s="168" t="str">
        <f>seeding!B255</f>
        <v>Hoch Peter</v>
      </c>
      <c r="P12" s="177">
        <v>0</v>
      </c>
      <c r="Q12" s="177">
        <f>'PL-quali'!AP20</f>
        <v>2</v>
      </c>
      <c r="R12" s="178"/>
      <c r="S12" s="179">
        <f>SUM(P12+Q12)</f>
        <v>2</v>
      </c>
      <c r="T12" s="180" t="s">
        <v>25</v>
      </c>
      <c r="U12" s="181">
        <f>SUM(R10+R11)</f>
        <v>2</v>
      </c>
      <c r="V12" s="179">
        <f>IF(Q12&gt;R11,1,0)+IF(P12&gt;R10,1,0)</f>
        <v>1</v>
      </c>
      <c r="W12" s="182" t="s">
        <v>25</v>
      </c>
      <c r="X12" s="182">
        <f>IF(Q12&lt;R11,1,0)+IF(P12&lt;R10,1,0)</f>
        <v>1</v>
      </c>
      <c r="Y12" s="183">
        <f>IF(V12+X12=0,"",RANK(AA12,AA10:AA12))</f>
        <v>2</v>
      </c>
      <c r="AA12" s="167">
        <f>IF(S12+U12=0,"",((V12*100-X12*50)+(S12*10-U12*7)))</f>
        <v>56</v>
      </c>
      <c r="AC12" s="168" t="str">
        <f>seeding!B265</f>
        <v>Price Robert</v>
      </c>
      <c r="AD12" s="177">
        <f>'PL-quali'!AB7</f>
        <v>2</v>
      </c>
      <c r="AE12" s="177">
        <f>'PL-quali'!AB8</f>
        <v>0</v>
      </c>
      <c r="AF12" s="178"/>
      <c r="AG12" s="179">
        <f>SUM(AD12+AE12)</f>
        <v>2</v>
      </c>
      <c r="AH12" s="180" t="s">
        <v>25</v>
      </c>
      <c r="AI12" s="181">
        <f>SUM(AF10+AF11)</f>
        <v>3</v>
      </c>
      <c r="AJ12" s="179">
        <f>IF(AE12&gt;AF11,1,0)+IF(AD12&gt;AF10,1,0)</f>
        <v>1</v>
      </c>
      <c r="AK12" s="182" t="s">
        <v>25</v>
      </c>
      <c r="AL12" s="182">
        <f>IF(AE12&lt;AF11,1,0)+IF(AD12&lt;AF10,1,0)</f>
        <v>1</v>
      </c>
      <c r="AM12" s="183">
        <f>IF(AJ12+AL12=0,"",RANK(AO12,AO10:AO12))</f>
        <v>2</v>
      </c>
      <c r="AO12" s="167">
        <f>IF(AG12+AI12=0,"",((AJ12*100-AL12*50)+(AG12*10-AI12*7)))</f>
        <v>49</v>
      </c>
    </row>
    <row r="13" spans="1:41" s="186" customFormat="1" ht="21" thickBot="1">
      <c r="A13" s="184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M13" s="187"/>
      <c r="O13" s="184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AA13" s="187"/>
      <c r="AC13" s="184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O13" s="187"/>
    </row>
    <row r="14" spans="1:39" ht="21" thickBot="1">
      <c r="A14" s="157" t="s">
        <v>31</v>
      </c>
      <c r="B14" s="158"/>
      <c r="C14" s="148"/>
      <c r="D14" s="148"/>
      <c r="E14" s="148" t="s">
        <v>16</v>
      </c>
      <c r="F14" s="148"/>
      <c r="G14" s="148" t="s">
        <v>17</v>
      </c>
      <c r="H14" s="158" t="s">
        <v>18</v>
      </c>
      <c r="I14" s="148"/>
      <c r="J14" s="149" t="s">
        <v>19</v>
      </c>
      <c r="K14" s="189" t="s">
        <v>20</v>
      </c>
      <c r="O14" s="157" t="s">
        <v>42</v>
      </c>
      <c r="P14" s="158"/>
      <c r="Q14" s="148"/>
      <c r="R14" s="148"/>
      <c r="S14" s="148" t="s">
        <v>16</v>
      </c>
      <c r="T14" s="148"/>
      <c r="U14" s="148" t="s">
        <v>17</v>
      </c>
      <c r="V14" s="158" t="s">
        <v>18</v>
      </c>
      <c r="W14" s="148"/>
      <c r="X14" s="149" t="s">
        <v>19</v>
      </c>
      <c r="Y14" s="189" t="s">
        <v>20</v>
      </c>
      <c r="AC14" s="157" t="s">
        <v>54</v>
      </c>
      <c r="AD14" s="158"/>
      <c r="AE14" s="148"/>
      <c r="AF14" s="148"/>
      <c r="AG14" s="148" t="s">
        <v>16</v>
      </c>
      <c r="AH14" s="148"/>
      <c r="AI14" s="148" t="s">
        <v>17</v>
      </c>
      <c r="AJ14" s="158" t="s">
        <v>18</v>
      </c>
      <c r="AK14" s="148"/>
      <c r="AL14" s="149" t="s">
        <v>19</v>
      </c>
      <c r="AM14" s="189" t="s">
        <v>20</v>
      </c>
    </row>
    <row r="15" spans="1:41" ht="20.25">
      <c r="A15" s="197" t="str">
        <f>seeding!B186</f>
        <v>Lösch Marc</v>
      </c>
      <c r="B15" s="159"/>
      <c r="C15" s="160">
        <f>'PL-quali'!T25</f>
        <v>2</v>
      </c>
      <c r="D15" s="160">
        <f>'PL-quali'!T23</f>
        <v>2</v>
      </c>
      <c r="E15" s="161">
        <f>SUM(C15+D15)</f>
        <v>4</v>
      </c>
      <c r="F15" s="162" t="s">
        <v>25</v>
      </c>
      <c r="G15" s="162">
        <f>SUM(B16+B17)</f>
        <v>0</v>
      </c>
      <c r="H15" s="163">
        <f>IF(C15&gt;B16,1,0)+IF(D15&gt;B17,1,0)</f>
        <v>2</v>
      </c>
      <c r="I15" s="164" t="s">
        <v>25</v>
      </c>
      <c r="J15" s="164">
        <f>IF(C15&lt;B16,1,0)+IF(D15&lt;B17,1,0)</f>
        <v>0</v>
      </c>
      <c r="K15" s="165">
        <f>IF(H15+J15=0,"",RANK(M15,M15:M17))</f>
        <v>1</v>
      </c>
      <c r="M15" s="167">
        <f>IF(E15+G15=0,"",((H15*100-J15*50)+(E15*10-G15*7)))</f>
        <v>240</v>
      </c>
      <c r="O15" s="197" t="str">
        <f>seeding!B196</f>
        <v>Rusche Andre</v>
      </c>
      <c r="P15" s="159"/>
      <c r="Q15" s="160">
        <f>'PL-quali'!F5</f>
        <v>2</v>
      </c>
      <c r="R15" s="160">
        <f>'PL-quali'!F3</f>
        <v>2</v>
      </c>
      <c r="S15" s="161">
        <f>SUM(Q15+R15)</f>
        <v>4</v>
      </c>
      <c r="T15" s="162" t="s">
        <v>25</v>
      </c>
      <c r="U15" s="162">
        <f>SUM(P16+P17)</f>
        <v>0</v>
      </c>
      <c r="V15" s="163">
        <f>IF(Q15&gt;P16,1,0)+IF(R15&gt;P17,1,0)</f>
        <v>2</v>
      </c>
      <c r="W15" s="164" t="s">
        <v>25</v>
      </c>
      <c r="X15" s="164">
        <f>IF(Q15&lt;P16,1,0)+IF(R15&lt;P17,1,0)</f>
        <v>0</v>
      </c>
      <c r="Y15" s="165">
        <f>IF(V15+X15=0,"",RANK(AA15,AA15:AA17))</f>
        <v>1</v>
      </c>
      <c r="AA15" s="167">
        <f>IF(S15+U15=0,"",((V15*100-X15*50)+(S15*10-U15*7)))</f>
        <v>240</v>
      </c>
      <c r="AC15" s="197" t="str">
        <f>seeding!B206</f>
        <v>von der Warth Jens</v>
      </c>
      <c r="AD15" s="159"/>
      <c r="AE15" s="160">
        <f>'PL-quali'!AH9</f>
        <v>2</v>
      </c>
      <c r="AF15" s="160">
        <f>'PL-quali'!AH7</f>
        <v>2</v>
      </c>
      <c r="AG15" s="161">
        <f>SUM(AE15+AF15)</f>
        <v>4</v>
      </c>
      <c r="AH15" s="162" t="s">
        <v>25</v>
      </c>
      <c r="AI15" s="162">
        <f>SUM(AD16+AD17)</f>
        <v>1</v>
      </c>
      <c r="AJ15" s="163">
        <f>IF(AE15&gt;AD16,1,0)+IF(AF15&gt;AD17,1,0)</f>
        <v>2</v>
      </c>
      <c r="AK15" s="164" t="s">
        <v>25</v>
      </c>
      <c r="AL15" s="164">
        <f>IF(AE15&lt;AD16,1,0)+IF(AF15&lt;AD17,1,0)</f>
        <v>0</v>
      </c>
      <c r="AM15" s="165">
        <f>IF(AJ15+AL15=0,"",RANK(AO15,AO15:AO17))</f>
        <v>1</v>
      </c>
      <c r="AO15" s="167">
        <f>IF(AG15+AI15=0,"",((AJ15*100-AL15*50)+(AG15*10-AI15*7)))</f>
        <v>233</v>
      </c>
    </row>
    <row r="16" spans="1:41" ht="20.25">
      <c r="A16" s="198" t="str">
        <f>seeding!B241</f>
        <v>Winters Laurin</v>
      </c>
      <c r="B16" s="169">
        <f>'PL-quali'!U25</f>
        <v>0</v>
      </c>
      <c r="C16" s="170"/>
      <c r="D16" s="169">
        <f>'PL-quali'!T24</f>
        <v>2</v>
      </c>
      <c r="E16" s="171">
        <f>SUM(B16+D16)</f>
        <v>2</v>
      </c>
      <c r="F16" s="172" t="s">
        <v>25</v>
      </c>
      <c r="G16" s="173">
        <f>SUM(C15+C17)</f>
        <v>2</v>
      </c>
      <c r="H16" s="174">
        <f>IF(B16&gt;C15,1,0)+IF(D16&gt;C17,1,0)</f>
        <v>1</v>
      </c>
      <c r="I16" s="172" t="s">
        <v>25</v>
      </c>
      <c r="J16" s="175">
        <f>IF(B16&lt;C15,1,0)+IF(D16&lt;C17,1,0)</f>
        <v>1</v>
      </c>
      <c r="K16" s="176">
        <f>IF(H16+J16=0,"",RANK(M16,M15:M17))</f>
        <v>2</v>
      </c>
      <c r="M16" s="167">
        <f>IF(E16+G16=0,"",((H16*100-J16*50)+(E16*10-G16*7)))</f>
        <v>56</v>
      </c>
      <c r="O16" s="198" t="str">
        <f>seeding!B231</f>
        <v>Wiederkehr Jens</v>
      </c>
      <c r="P16" s="169">
        <f>'PL-quali'!G5</f>
        <v>0</v>
      </c>
      <c r="Q16" s="170"/>
      <c r="R16" s="169">
        <f>'PL-quali'!F4</f>
        <v>2</v>
      </c>
      <c r="S16" s="171">
        <f>SUM(P16+R16)</f>
        <v>2</v>
      </c>
      <c r="T16" s="172" t="s">
        <v>25</v>
      </c>
      <c r="U16" s="173">
        <f>SUM(Q15+Q17)</f>
        <v>2</v>
      </c>
      <c r="V16" s="174">
        <f>IF(P16&gt;Q15,1,0)+IF(R16&gt;Q17,1,0)</f>
        <v>1</v>
      </c>
      <c r="W16" s="172" t="s">
        <v>25</v>
      </c>
      <c r="X16" s="175">
        <f>IF(P16&lt;Q15,1,0)+IF(R16&lt;Q17,1,0)</f>
        <v>1</v>
      </c>
      <c r="Y16" s="176">
        <f>IF(V16+X16=0,"",RANK(AA16,AA15:AA17))</f>
        <v>2</v>
      </c>
      <c r="AA16" s="167">
        <f>IF(S16+U16=0,"",((V16*100-X16*50)+(S16*10-U16*7)))</f>
        <v>56</v>
      </c>
      <c r="AC16" s="198" t="str">
        <f>seeding!B221</f>
        <v>Brünner Thomas</v>
      </c>
      <c r="AD16" s="169">
        <f>'PL-quali'!AI9</f>
        <v>1</v>
      </c>
      <c r="AE16" s="170"/>
      <c r="AF16" s="169">
        <f>'PL-quali'!AH8</f>
        <v>2</v>
      </c>
      <c r="AG16" s="171">
        <f>SUM(AD16+AF16)</f>
        <v>3</v>
      </c>
      <c r="AH16" s="172" t="s">
        <v>25</v>
      </c>
      <c r="AI16" s="173">
        <f>SUM(AE15+AE17)</f>
        <v>2</v>
      </c>
      <c r="AJ16" s="174">
        <f>IF(AD16&gt;AE15,1,0)+IF(AF16&gt;AE17,1,0)</f>
        <v>1</v>
      </c>
      <c r="AK16" s="172" t="s">
        <v>25</v>
      </c>
      <c r="AL16" s="175">
        <f>IF(AD16&lt;AE15,1,0)+IF(AF16&lt;AE17,1,0)</f>
        <v>1</v>
      </c>
      <c r="AM16" s="176">
        <f>IF(AJ16+AL16=0,"",RANK(AO16,AO15:AO17))</f>
        <v>2</v>
      </c>
      <c r="AO16" s="167">
        <f>IF(AG16+AI16=0,"",((AJ16*100-AL16*50)+(AG16*10-AI16*7)))</f>
        <v>66</v>
      </c>
    </row>
    <row r="17" spans="1:41" ht="21" thickBot="1">
      <c r="A17" s="168" t="str">
        <f>seeding!B246</f>
        <v>Breitenstein Nicole</v>
      </c>
      <c r="B17" s="177">
        <f>'PL-quali'!U23</f>
        <v>0</v>
      </c>
      <c r="C17" s="177">
        <f>'PL-quali'!U24</f>
        <v>0</v>
      </c>
      <c r="D17" s="178"/>
      <c r="E17" s="179">
        <f>SUM(B17+C17)</f>
        <v>0</v>
      </c>
      <c r="F17" s="180" t="s">
        <v>25</v>
      </c>
      <c r="G17" s="181">
        <f>SUM(D15+D16)</f>
        <v>4</v>
      </c>
      <c r="H17" s="179">
        <f>IF(C17&gt;D16,1,0)+IF(B17&gt;D15,1,0)</f>
        <v>0</v>
      </c>
      <c r="I17" s="182" t="s">
        <v>25</v>
      </c>
      <c r="J17" s="182">
        <f>IF(C17&lt;D16,1,0)+IF(B17&lt;D15,1,0)</f>
        <v>2</v>
      </c>
      <c r="K17" s="183">
        <f>IF(H17+J17=0,"",RANK(M17,M15:M17))</f>
        <v>3</v>
      </c>
      <c r="M17" s="167">
        <f>IF(E17+G17=0,"",((H17*100-J17*50)+(E17*10-G17*7)))</f>
        <v>-128</v>
      </c>
      <c r="O17" s="168" t="str">
        <f>seeding!B256</f>
        <v>Brambring Philip</v>
      </c>
      <c r="P17" s="177">
        <f>'PL-quali'!G3</f>
        <v>0</v>
      </c>
      <c r="Q17" s="177">
        <f>'PL-quali'!G4</f>
        <v>0</v>
      </c>
      <c r="R17" s="178"/>
      <c r="S17" s="179">
        <f>SUM(P17+Q17)</f>
        <v>0</v>
      </c>
      <c r="T17" s="180" t="s">
        <v>25</v>
      </c>
      <c r="U17" s="181">
        <f>SUM(R15+R16)</f>
        <v>4</v>
      </c>
      <c r="V17" s="179">
        <f>IF(Q17&gt;R16,1,0)+IF(P17&gt;R15,1,0)</f>
        <v>0</v>
      </c>
      <c r="W17" s="182" t="s">
        <v>25</v>
      </c>
      <c r="X17" s="182">
        <f>IF(Q17&lt;R16,1,0)+IF(P17&lt;R15,1,0)</f>
        <v>2</v>
      </c>
      <c r="Y17" s="183">
        <f>IF(V17+X17=0,"",RANK(AA17,AA15:AA17))</f>
        <v>3</v>
      </c>
      <c r="AA17" s="167">
        <f>IF(S17+U17=0,"",((V17*100-X17*50)+(S17*10-U17*7)))</f>
        <v>-128</v>
      </c>
      <c r="AC17" s="168" t="str">
        <f>seeding!B266</f>
        <v>Schneeberger Thomas</v>
      </c>
      <c r="AD17" s="177">
        <f>'PL-quali'!AI7</f>
        <v>0</v>
      </c>
      <c r="AE17" s="177">
        <f>'PL-quali'!AI8</f>
        <v>0</v>
      </c>
      <c r="AF17" s="178"/>
      <c r="AG17" s="179">
        <f>SUM(AD17+AE17)</f>
        <v>0</v>
      </c>
      <c r="AH17" s="180" t="s">
        <v>25</v>
      </c>
      <c r="AI17" s="181">
        <f>SUM(AF15+AF16)</f>
        <v>4</v>
      </c>
      <c r="AJ17" s="179">
        <f>IF(AE17&gt;AF16,1,0)+IF(AD17&gt;AF15,1,0)</f>
        <v>0</v>
      </c>
      <c r="AK17" s="182" t="s">
        <v>25</v>
      </c>
      <c r="AL17" s="182">
        <f>IF(AE17&lt;AF16,1,0)+IF(AD17&lt;AF15,1,0)</f>
        <v>2</v>
      </c>
      <c r="AM17" s="183">
        <f>IF(AJ17+AL17=0,"",RANK(AO17,AO15:AO17))</f>
        <v>3</v>
      </c>
      <c r="AO17" s="167">
        <f>IF(AG17+AI17=0,"",((AJ17*100-AL17*50)+(AG17*10-AI17*7)))</f>
        <v>-128</v>
      </c>
    </row>
    <row r="18" spans="1:41" s="186" customFormat="1" ht="21" thickBot="1">
      <c r="A18" s="184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M18" s="187"/>
      <c r="O18" s="184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AA18" s="187"/>
      <c r="AC18" s="184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O18" s="187"/>
    </row>
    <row r="19" spans="1:39" ht="21" thickBot="1">
      <c r="A19" s="190" t="s">
        <v>36</v>
      </c>
      <c r="B19" s="191"/>
      <c r="C19" s="192"/>
      <c r="D19" s="192"/>
      <c r="E19" s="192" t="s">
        <v>16</v>
      </c>
      <c r="F19" s="192"/>
      <c r="G19" s="192" t="s">
        <v>17</v>
      </c>
      <c r="H19" s="191" t="s">
        <v>18</v>
      </c>
      <c r="I19" s="192"/>
      <c r="J19" s="193" t="s">
        <v>19</v>
      </c>
      <c r="K19" s="194" t="s">
        <v>20</v>
      </c>
      <c r="O19" s="190" t="s">
        <v>48</v>
      </c>
      <c r="P19" s="191"/>
      <c r="Q19" s="192"/>
      <c r="R19" s="192"/>
      <c r="S19" s="192" t="s">
        <v>16</v>
      </c>
      <c r="T19" s="192"/>
      <c r="U19" s="192" t="s">
        <v>17</v>
      </c>
      <c r="V19" s="191" t="s">
        <v>18</v>
      </c>
      <c r="W19" s="192"/>
      <c r="X19" s="193" t="s">
        <v>19</v>
      </c>
      <c r="Y19" s="194" t="s">
        <v>20</v>
      </c>
      <c r="AC19" s="190" t="s">
        <v>59</v>
      </c>
      <c r="AD19" s="191"/>
      <c r="AE19" s="192"/>
      <c r="AF19" s="192"/>
      <c r="AG19" s="192" t="s">
        <v>16</v>
      </c>
      <c r="AH19" s="192"/>
      <c r="AI19" s="192" t="s">
        <v>17</v>
      </c>
      <c r="AJ19" s="191" t="s">
        <v>18</v>
      </c>
      <c r="AK19" s="192"/>
      <c r="AL19" s="193" t="s">
        <v>19</v>
      </c>
      <c r="AM19" s="194" t="s">
        <v>20</v>
      </c>
    </row>
    <row r="20" spans="1:41" ht="20.25">
      <c r="A20" s="197" t="str">
        <f>seeding!B187</f>
        <v>Greulich Joachim</v>
      </c>
      <c r="B20" s="159"/>
      <c r="C20" s="160">
        <f>'PL-quali'!AA25</f>
        <v>2</v>
      </c>
      <c r="D20" s="160">
        <f>'PL-quali'!AA23</f>
        <v>2</v>
      </c>
      <c r="E20" s="161">
        <f>SUM(C20+D20)</f>
        <v>4</v>
      </c>
      <c r="F20" s="162" t="s">
        <v>25</v>
      </c>
      <c r="G20" s="162">
        <f>SUM(B21+B22)</f>
        <v>0</v>
      </c>
      <c r="H20" s="163">
        <f>IF(C20&gt;B21,1,0)+IF(D20&gt;B22,1,0)</f>
        <v>2</v>
      </c>
      <c r="I20" s="164" t="s">
        <v>25</v>
      </c>
      <c r="J20" s="164">
        <f>IF(C20&lt;B21,1,0)+IF(D20&lt;B22,1,0)</f>
        <v>0</v>
      </c>
      <c r="K20" s="165">
        <f>IF(H20+J20=0,"",RANK(M20,M20:M22))</f>
        <v>1</v>
      </c>
      <c r="M20" s="167">
        <f>IF(E20+G20=0,"",((H20*100-J20*50)+(E20*10-G20*7)))</f>
        <v>240</v>
      </c>
      <c r="O20" s="197" t="str">
        <f>seeding!B197</f>
        <v>Rautenberg Tobias</v>
      </c>
      <c r="P20" s="159"/>
      <c r="Q20" s="160">
        <f>'PL-quali'!M5</f>
        <v>1</v>
      </c>
      <c r="R20" s="160">
        <f>'PL-quali'!M3</f>
        <v>2</v>
      </c>
      <c r="S20" s="161">
        <f>SUM(Q20+R20)</f>
        <v>3</v>
      </c>
      <c r="T20" s="162" t="s">
        <v>25</v>
      </c>
      <c r="U20" s="162">
        <f>SUM(P21+P22)</f>
        <v>2</v>
      </c>
      <c r="V20" s="163">
        <f>IF(Q20&gt;P21,1,0)+IF(R20&gt;P22,1,0)</f>
        <v>1</v>
      </c>
      <c r="W20" s="164" t="s">
        <v>25</v>
      </c>
      <c r="X20" s="164">
        <f>IF(Q20&lt;P21,1,0)+IF(R20&lt;P22,1,0)</f>
        <v>1</v>
      </c>
      <c r="Y20" s="165">
        <f>IF(V20+X20=0,"",RANK(AA20,AA20:AA22))</f>
        <v>2</v>
      </c>
      <c r="AA20" s="167">
        <f>IF(S20+U20=0,"",((V20*100-X20*50)+(S20*10-U20*7)))</f>
        <v>66</v>
      </c>
      <c r="AC20" s="197" t="str">
        <f>seeding!B207</f>
        <v>Gansbiller Thomas</v>
      </c>
      <c r="AD20" s="159"/>
      <c r="AE20" s="160">
        <f>'PL-quali'!AO9</f>
        <v>2</v>
      </c>
      <c r="AF20" s="160">
        <f>'PL-quali'!AO7</f>
        <v>0</v>
      </c>
      <c r="AG20" s="161">
        <f>SUM(AE20+AF20)</f>
        <v>2</v>
      </c>
      <c r="AH20" s="162" t="s">
        <v>25</v>
      </c>
      <c r="AI20" s="162">
        <f>SUM(AD21+AD22)</f>
        <v>2</v>
      </c>
      <c r="AJ20" s="163">
        <f>IF(AE20&gt;AD21,1,0)+IF(AF20&gt;AD22,1,0)</f>
        <v>1</v>
      </c>
      <c r="AK20" s="164" t="s">
        <v>25</v>
      </c>
      <c r="AL20" s="164">
        <f>IF(AE20&lt;AD21,1,0)+IF(AF20&lt;AD22,1,0)</f>
        <v>1</v>
      </c>
      <c r="AM20" s="165">
        <f>IF(AJ20+AL20=0,"",RANK(AO20,AO20:AO22))</f>
        <v>2</v>
      </c>
      <c r="AO20" s="167">
        <f>IF(AG20+AI20=0,"",((AJ20*100-AL20*50)+(AG20*10-AI20*7)))</f>
        <v>56</v>
      </c>
    </row>
    <row r="21" spans="1:41" ht="20.25">
      <c r="A21" s="198" t="str">
        <f>seeding!B240</f>
        <v>Kistler Ernst</v>
      </c>
      <c r="B21" s="169">
        <f>'PL-quali'!AB25</f>
        <v>0</v>
      </c>
      <c r="C21" s="170"/>
      <c r="D21" s="169">
        <f>'PL-quali'!AA24</f>
        <v>2</v>
      </c>
      <c r="E21" s="171">
        <f>SUM(B21+D21)</f>
        <v>2</v>
      </c>
      <c r="F21" s="172" t="s">
        <v>25</v>
      </c>
      <c r="G21" s="173">
        <f>SUM(C20+C22)</f>
        <v>2</v>
      </c>
      <c r="H21" s="174">
        <f>IF(B21&gt;C20,1,0)+IF(D21&gt;C22,1,0)</f>
        <v>1</v>
      </c>
      <c r="I21" s="172" t="s">
        <v>25</v>
      </c>
      <c r="J21" s="175">
        <f>IF(B21&lt;C20,1,0)+IF(D21&lt;C22,1,0)</f>
        <v>1</v>
      </c>
      <c r="K21" s="176">
        <f>IF(H21+J21=0,"",RANK(M21,M20:M22))</f>
        <v>2</v>
      </c>
      <c r="M21" s="167">
        <f>IF(E21+G21=0,"",((H21*100-J21*50)+(E21*10-G21*7)))</f>
        <v>56</v>
      </c>
      <c r="O21" s="198" t="str">
        <f>seeding!B230</f>
        <v>Müller Thomas</v>
      </c>
      <c r="P21" s="169">
        <f>'PL-quali'!N5</f>
        <v>2</v>
      </c>
      <c r="Q21" s="170"/>
      <c r="R21" s="169">
        <f>'PL-quali'!M4</f>
        <v>2</v>
      </c>
      <c r="S21" s="171">
        <f>SUM(P21+R21)</f>
        <v>4</v>
      </c>
      <c r="T21" s="172" t="s">
        <v>25</v>
      </c>
      <c r="U21" s="173">
        <f>SUM(Q20+Q22)</f>
        <v>1</v>
      </c>
      <c r="V21" s="174">
        <f>IF(P21&gt;Q20,1,0)+IF(R21&gt;Q22,1,0)</f>
        <v>2</v>
      </c>
      <c r="W21" s="172" t="s">
        <v>25</v>
      </c>
      <c r="X21" s="175">
        <f>IF(P21&lt;Q20,1,0)+IF(R21&lt;Q22,1,0)</f>
        <v>0</v>
      </c>
      <c r="Y21" s="176">
        <f>IF(V21+X21=0,"",RANK(AA21,AA20:AA22))</f>
        <v>1</v>
      </c>
      <c r="AA21" s="167">
        <f>IF(S21+U21=0,"",((V21*100-X21*50)+(S21*10-U21*7)))</f>
        <v>233</v>
      </c>
      <c r="AC21" s="198" t="str">
        <f>seeding!B220</f>
        <v>Kirchhoff Christian</v>
      </c>
      <c r="AD21" s="169">
        <f>'PL-quali'!AP9</f>
        <v>0</v>
      </c>
      <c r="AE21" s="170"/>
      <c r="AF21" s="169">
        <f>'PL-quali'!AO8</f>
        <v>0</v>
      </c>
      <c r="AG21" s="171">
        <f>SUM(AD21+AF21)</f>
        <v>0</v>
      </c>
      <c r="AH21" s="172" t="s">
        <v>25</v>
      </c>
      <c r="AI21" s="173">
        <f>SUM(AE20+AE22)</f>
        <v>4</v>
      </c>
      <c r="AJ21" s="174">
        <f>IF(AD21&gt;AE20,1,0)+IF(AF21&gt;AE22,1,0)</f>
        <v>0</v>
      </c>
      <c r="AK21" s="172" t="s">
        <v>25</v>
      </c>
      <c r="AL21" s="175">
        <f>IF(AD21&lt;AE20,1,0)+IF(AF21&lt;AE22,1,0)</f>
        <v>2</v>
      </c>
      <c r="AM21" s="176">
        <f>IF(AJ21+AL21=0,"",RANK(AO21,AO20:AO22))</f>
        <v>3</v>
      </c>
      <c r="AO21" s="167">
        <f>IF(AG21+AI21=0,"",((AJ21*100-AL21*50)+(AG21*10-AI21*7)))</f>
        <v>-128</v>
      </c>
    </row>
    <row r="22" spans="1:41" ht="21" thickBot="1">
      <c r="A22" s="168" t="str">
        <f>seeding!B247</f>
        <v>Dill Jennifer</v>
      </c>
      <c r="B22" s="177">
        <f>'PL-quali'!AB23</f>
        <v>0</v>
      </c>
      <c r="C22" s="177">
        <f>'PL-quali'!AB24</f>
        <v>0</v>
      </c>
      <c r="D22" s="178"/>
      <c r="E22" s="179">
        <f>SUM(B22+C22)</f>
        <v>0</v>
      </c>
      <c r="F22" s="180" t="s">
        <v>25</v>
      </c>
      <c r="G22" s="181">
        <f>SUM(D20+D21)</f>
        <v>4</v>
      </c>
      <c r="H22" s="179">
        <f>IF(C22&gt;D21,1,0)+IF(B22&gt;D20,1,0)</f>
        <v>0</v>
      </c>
      <c r="I22" s="182" t="s">
        <v>25</v>
      </c>
      <c r="J22" s="182">
        <f>IF(C22&lt;D21,1,0)+IF(B22&lt;D20,1,0)</f>
        <v>2</v>
      </c>
      <c r="K22" s="183">
        <f>IF(H22+J22=0,"",RANK(M22,M20:M22))</f>
        <v>3</v>
      </c>
      <c r="M22" s="167">
        <f>IF(E22+G22=0,"",((H22*100-J22*50)+(E22*10-G22*7)))</f>
        <v>-128</v>
      </c>
      <c r="O22" s="168" t="str">
        <f>seeding!B257</f>
        <v>Luca-Nüßgen Jean</v>
      </c>
      <c r="P22" s="177">
        <f>'PL-quali'!N3</f>
        <v>0</v>
      </c>
      <c r="Q22" s="177">
        <f>'PL-quali'!N4</f>
        <v>0</v>
      </c>
      <c r="R22" s="178"/>
      <c r="S22" s="179">
        <f>SUM(P22+Q22)</f>
        <v>0</v>
      </c>
      <c r="T22" s="180" t="s">
        <v>25</v>
      </c>
      <c r="U22" s="181">
        <f>SUM(R20+R21)</f>
        <v>4</v>
      </c>
      <c r="V22" s="179">
        <f>IF(Q22&gt;R21,1,0)+IF(P22&gt;R20,1,0)</f>
        <v>0</v>
      </c>
      <c r="W22" s="182" t="s">
        <v>25</v>
      </c>
      <c r="X22" s="182">
        <f>IF(Q22&lt;R21,1,0)+IF(P22&lt;R20,1,0)</f>
        <v>2</v>
      </c>
      <c r="Y22" s="183">
        <f>IF(V22+X22=0,"",RANK(AA22,AA20:AA22))</f>
        <v>3</v>
      </c>
      <c r="AA22" s="167">
        <f>IF(S22+U22=0,"",((V22*100-X22*50)+(S22*10-U22*7)))</f>
        <v>-128</v>
      </c>
      <c r="AC22" s="168" t="str">
        <f>seeding!B267</f>
        <v>Szasz Laslo</v>
      </c>
      <c r="AD22" s="177">
        <f>'PL-quali'!AP7</f>
        <v>2</v>
      </c>
      <c r="AE22" s="177">
        <f>'PL-quali'!AP8</f>
        <v>2</v>
      </c>
      <c r="AF22" s="178"/>
      <c r="AG22" s="179">
        <f>SUM(AD22+AE22)</f>
        <v>4</v>
      </c>
      <c r="AH22" s="180" t="s">
        <v>25</v>
      </c>
      <c r="AI22" s="181">
        <f>SUM(AF20+AF21)</f>
        <v>0</v>
      </c>
      <c r="AJ22" s="179">
        <f>IF(AE22&gt;AF21,1,0)+IF(AD22&gt;AF20,1,0)</f>
        <v>2</v>
      </c>
      <c r="AK22" s="182" t="s">
        <v>25</v>
      </c>
      <c r="AL22" s="182">
        <f>IF(AE22&lt;AF21,1,0)+IF(AD22&lt;AF20,1,0)</f>
        <v>0</v>
      </c>
      <c r="AM22" s="183">
        <f>IF(AJ22+AL22=0,"",RANK(AO22,AO20:AO22))</f>
        <v>1</v>
      </c>
      <c r="AO22" s="167">
        <f>IF(AG22+AI22=0,"",((AJ22*100-AL22*50)+(AG22*10-AI22*7)))</f>
        <v>240</v>
      </c>
    </row>
    <row r="23" spans="1:41" ht="21" thickBot="1">
      <c r="A23" s="19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M23" s="167"/>
      <c r="O23" s="19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AA23" s="167"/>
      <c r="AC23" s="19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O23" s="167"/>
    </row>
    <row r="24" spans="1:39" ht="21" thickBot="1">
      <c r="A24" s="190" t="s">
        <v>41</v>
      </c>
      <c r="B24" s="191"/>
      <c r="C24" s="192"/>
      <c r="D24" s="192"/>
      <c r="E24" s="192" t="s">
        <v>16</v>
      </c>
      <c r="F24" s="192"/>
      <c r="G24" s="192" t="s">
        <v>17</v>
      </c>
      <c r="H24" s="191" t="s">
        <v>18</v>
      </c>
      <c r="I24" s="192"/>
      <c r="J24" s="193" t="s">
        <v>19</v>
      </c>
      <c r="K24" s="194" t="s">
        <v>20</v>
      </c>
      <c r="O24" s="190" t="s">
        <v>53</v>
      </c>
      <c r="P24" s="191"/>
      <c r="Q24" s="192"/>
      <c r="R24" s="192"/>
      <c r="S24" s="192" t="s">
        <v>16</v>
      </c>
      <c r="T24" s="192"/>
      <c r="U24" s="192" t="s">
        <v>17</v>
      </c>
      <c r="V24" s="191" t="s">
        <v>18</v>
      </c>
      <c r="W24" s="192"/>
      <c r="X24" s="193" t="s">
        <v>19</v>
      </c>
      <c r="Y24" s="194" t="s">
        <v>20</v>
      </c>
      <c r="AC24" s="190" t="s">
        <v>23</v>
      </c>
      <c r="AD24" s="191"/>
      <c r="AE24" s="192"/>
      <c r="AF24" s="192"/>
      <c r="AG24" s="192" t="s">
        <v>16</v>
      </c>
      <c r="AH24" s="192"/>
      <c r="AI24" s="192" t="s">
        <v>17</v>
      </c>
      <c r="AJ24" s="191" t="s">
        <v>18</v>
      </c>
      <c r="AK24" s="192"/>
      <c r="AL24" s="193" t="s">
        <v>19</v>
      </c>
      <c r="AM24" s="194" t="s">
        <v>20</v>
      </c>
    </row>
    <row r="25" spans="1:41" ht="20.25">
      <c r="A25" s="197" t="str">
        <f>seeding!B188</f>
        <v>Guskov Eugen</v>
      </c>
      <c r="B25" s="159"/>
      <c r="C25" s="160">
        <f>'PL-quali'!AH25</f>
        <v>2</v>
      </c>
      <c r="D25" s="160">
        <f>'PL-quali'!AH23</f>
        <v>2</v>
      </c>
      <c r="E25" s="161">
        <f>SUM(C25+D25)</f>
        <v>4</v>
      </c>
      <c r="F25" s="162" t="s">
        <v>25</v>
      </c>
      <c r="G25" s="162">
        <f>SUM(B26+B27)</f>
        <v>0</v>
      </c>
      <c r="H25" s="163">
        <f>IF(C25&gt;B26,1,0)+IF(D25&gt;B27,1,0)</f>
        <v>2</v>
      </c>
      <c r="I25" s="164" t="s">
        <v>25</v>
      </c>
      <c r="J25" s="164">
        <f>IF(C25&lt;B26,1,0)+IF(D25&lt;B27,1,0)</f>
        <v>0</v>
      </c>
      <c r="K25" s="165">
        <f>IF(H25+J25=0,"",RANK(M25,M25:M27))</f>
        <v>1</v>
      </c>
      <c r="M25" s="167">
        <f>IF(E25+G25=0,"",((H25*100-J25*50)+(E25*10-G25*7)))</f>
        <v>240</v>
      </c>
      <c r="O25" s="197" t="str">
        <f>seeding!B198</f>
        <v>Brecel Luca</v>
      </c>
      <c r="P25" s="159"/>
      <c r="Q25" s="160">
        <f>'PL-quali'!U5</f>
        <v>2</v>
      </c>
      <c r="R25" s="160">
        <f>'PL-quali'!T3</f>
        <v>2</v>
      </c>
      <c r="S25" s="161">
        <f>SUM(Q25+R25)</f>
        <v>4</v>
      </c>
      <c r="T25" s="162" t="s">
        <v>25</v>
      </c>
      <c r="U25" s="162">
        <f>SUM(P26+P27)</f>
        <v>0</v>
      </c>
      <c r="V25" s="163">
        <f>IF(Q25&gt;P26,1,0)+IF(R25&gt;P27,1,0)</f>
        <v>2</v>
      </c>
      <c r="W25" s="164" t="s">
        <v>25</v>
      </c>
      <c r="X25" s="164">
        <f>IF(Q25&lt;P26,1,0)+IF(R25&lt;P27,1,0)</f>
        <v>0</v>
      </c>
      <c r="Y25" s="165">
        <f>IF(V25+X25=0,"",RANK(AA25,AA25:AA27))</f>
        <v>1</v>
      </c>
      <c r="AA25" s="167">
        <f>IF(S25+U25=0,"",((V25*100-X25*50)+(S25*10-U25*7)))</f>
        <v>240</v>
      </c>
      <c r="AC25" s="197" t="str">
        <f>seeding!B208</f>
        <v>Rehm Holger</v>
      </c>
      <c r="AD25" s="159"/>
      <c r="AE25" s="160">
        <f>'PL-quali'!F13</f>
        <v>2</v>
      </c>
      <c r="AF25" s="160">
        <f>'PL-quali'!F13</f>
        <v>2</v>
      </c>
      <c r="AG25" s="161">
        <f>SUM(AE25+AF25)</f>
        <v>4</v>
      </c>
      <c r="AH25" s="162" t="s">
        <v>25</v>
      </c>
      <c r="AI25" s="162">
        <f>SUM(AD26+AD27)</f>
        <v>1</v>
      </c>
      <c r="AJ25" s="163">
        <f>IF(AE25&gt;AD26,1,0)+IF(AF25&gt;AD27,1,0)</f>
        <v>2</v>
      </c>
      <c r="AK25" s="164" t="s">
        <v>25</v>
      </c>
      <c r="AL25" s="164">
        <f>IF(AE25&lt;AD26,1,0)+IF(AF25&lt;AD27,1,0)</f>
        <v>0</v>
      </c>
      <c r="AM25" s="165">
        <f>IF(AJ25+AL25=0,"",RANK(AO25,AO25:AO27))</f>
        <v>1</v>
      </c>
      <c r="AO25" s="167">
        <f>IF(AG25+AI25=0,"",((AJ25*100-AL25*50)+(AG25*10-AI25*7)))</f>
        <v>233</v>
      </c>
    </row>
    <row r="26" spans="1:41" ht="20.25">
      <c r="A26" s="198" t="str">
        <f>seeding!B239</f>
        <v>Mutz Heiko</v>
      </c>
      <c r="B26" s="169">
        <f>'PL-quali'!AI25</f>
        <v>0</v>
      </c>
      <c r="C26" s="170"/>
      <c r="D26" s="169">
        <f>'PL-quali'!AH24</f>
        <v>2</v>
      </c>
      <c r="E26" s="171">
        <f>SUM(B26+D26)</f>
        <v>2</v>
      </c>
      <c r="F26" s="172" t="s">
        <v>25</v>
      </c>
      <c r="G26" s="173">
        <f>SUM(C25+C27)</f>
        <v>2</v>
      </c>
      <c r="H26" s="174">
        <f>IF(B26&gt;C25,1,0)+IF(D26&gt;C27,1,0)</f>
        <v>1</v>
      </c>
      <c r="I26" s="172" t="s">
        <v>25</v>
      </c>
      <c r="J26" s="175">
        <f>IF(B26&lt;C25,1,0)+IF(D26&lt;C27,1,0)</f>
        <v>1</v>
      </c>
      <c r="K26" s="176">
        <f>IF(H26+J26=0,"",RANK(M26,M25:M27))</f>
        <v>2</v>
      </c>
      <c r="M26" s="167">
        <f>IF(E26+G26=0,"",((H26*100-J26*50)+(E26*10-G26*7)))</f>
        <v>56</v>
      </c>
      <c r="O26" s="198" t="str">
        <f>seeding!B229</f>
        <v>Ehemann, Michaela</v>
      </c>
      <c r="P26" s="169">
        <f>'PL-quali'!T5</f>
        <v>0</v>
      </c>
      <c r="Q26" s="170"/>
      <c r="R26" s="169">
        <f>'PL-quali'!T4</f>
        <v>2</v>
      </c>
      <c r="S26" s="171">
        <f>SUM(P26+R26)</f>
        <v>2</v>
      </c>
      <c r="T26" s="172" t="s">
        <v>25</v>
      </c>
      <c r="U26" s="173">
        <f>SUM(Q25+Q27)</f>
        <v>2</v>
      </c>
      <c r="V26" s="174">
        <f>IF(P26&gt;Q25,1,0)+IF(R26&gt;Q27,1,0)</f>
        <v>1</v>
      </c>
      <c r="W26" s="172" t="s">
        <v>25</v>
      </c>
      <c r="X26" s="175">
        <f>IF(P26&lt;Q25,1,0)+IF(R26&lt;Q27,1,0)</f>
        <v>1</v>
      </c>
      <c r="Y26" s="176">
        <f>IF(V26+X26=0,"",RANK(AA26,AA25:AA27))</f>
        <v>2</v>
      </c>
      <c r="AA26" s="167">
        <f>IF(S26+U26=0,"",((V26*100-X26*50)+(S26*10-U26*7)))</f>
        <v>56</v>
      </c>
      <c r="AC26" s="198" t="str">
        <f>seeding!B219</f>
        <v>Senne Thomas</v>
      </c>
      <c r="AD26" s="169">
        <f>'PL-quali'!G13</f>
        <v>1</v>
      </c>
      <c r="AE26" s="170"/>
      <c r="AF26" s="169">
        <f>'PL-quali'!F12</f>
        <v>2</v>
      </c>
      <c r="AG26" s="171">
        <f>SUM(AD26+AF26)</f>
        <v>3</v>
      </c>
      <c r="AH26" s="172" t="s">
        <v>25</v>
      </c>
      <c r="AI26" s="173">
        <f>SUM(AE25+AE27)</f>
        <v>2</v>
      </c>
      <c r="AJ26" s="174">
        <f>IF(AD26&gt;AE25,1,0)+IF(AF26&gt;AE27,1,0)</f>
        <v>1</v>
      </c>
      <c r="AK26" s="172" t="s">
        <v>25</v>
      </c>
      <c r="AL26" s="175">
        <f>IF(AD26&lt;AE25,1,0)+IF(AF26&lt;AE27,1,0)</f>
        <v>1</v>
      </c>
      <c r="AM26" s="176">
        <f>IF(AJ26+AL26=0,"",RANK(AO26,AO25:AO27))</f>
        <v>2</v>
      </c>
      <c r="AO26" s="167">
        <f>IF(AG26+AI26=0,"",((AJ26*100-AL26*50)+(AG26*10-AI26*7)))</f>
        <v>66</v>
      </c>
    </row>
    <row r="27" spans="1:41" ht="21" thickBot="1">
      <c r="A27" s="168" t="str">
        <f>seeding!B248</f>
        <v>Fiedler Carsten</v>
      </c>
      <c r="B27" s="177">
        <f>'PL-quali'!AI23</f>
        <v>0</v>
      </c>
      <c r="C27" s="177">
        <f>'PL-quali'!AI24</f>
        <v>0</v>
      </c>
      <c r="D27" s="178"/>
      <c r="E27" s="179">
        <f>SUM(B27+C27)</f>
        <v>0</v>
      </c>
      <c r="F27" s="180" t="s">
        <v>25</v>
      </c>
      <c r="G27" s="181">
        <f>SUM(D25+D26)</f>
        <v>4</v>
      </c>
      <c r="H27" s="179">
        <f>IF(C27&gt;D26,1,0)+IF(B27&gt;D25,1,0)</f>
        <v>0</v>
      </c>
      <c r="I27" s="182" t="s">
        <v>25</v>
      </c>
      <c r="J27" s="182">
        <f>IF(C27&lt;D26,1,0)+IF(B27&lt;D25,1,0)</f>
        <v>2</v>
      </c>
      <c r="K27" s="183">
        <f>IF(H27+J27=0,"",RANK(M27,M25:M27))</f>
        <v>3</v>
      </c>
      <c r="M27" s="167">
        <f>IF(E27+G27=0,"",((H27*100-J27*50)+(E27*10-G27*7)))</f>
        <v>-128</v>
      </c>
      <c r="O27" s="168" t="str">
        <f>seeding!B258</f>
        <v>Nossenheim Siegmar</v>
      </c>
      <c r="P27" s="177">
        <f>'PL-quali'!U3</f>
        <v>0</v>
      </c>
      <c r="Q27" s="177">
        <f>'PL-quali'!U4</f>
        <v>0</v>
      </c>
      <c r="R27" s="178"/>
      <c r="S27" s="179">
        <f>SUM(P27+Q27)</f>
        <v>0</v>
      </c>
      <c r="T27" s="180" t="s">
        <v>25</v>
      </c>
      <c r="U27" s="181">
        <f>SUM(R25+R26)</f>
        <v>4</v>
      </c>
      <c r="V27" s="179">
        <f>IF(Q27&gt;R26,1,0)+IF(P27&gt;R25,1,0)</f>
        <v>0</v>
      </c>
      <c r="W27" s="182" t="s">
        <v>25</v>
      </c>
      <c r="X27" s="182">
        <f>IF(Q27&lt;R26,1,0)+IF(P27&lt;R25,1,0)</f>
        <v>2</v>
      </c>
      <c r="Y27" s="183">
        <f>IF(V27+X27=0,"",RANK(AA27,AA25:AA27))</f>
        <v>3</v>
      </c>
      <c r="AA27" s="167">
        <f>IF(S27+U27=0,"",((V27*100-X27*50)+(S27*10-U27*7)))</f>
        <v>-128</v>
      </c>
      <c r="AC27" s="168" t="str">
        <f>seeding!B268</f>
        <v>Watzak-Helmer Matthias</v>
      </c>
      <c r="AD27" s="177">
        <f>'PL-quali'!G11</f>
        <v>0</v>
      </c>
      <c r="AE27" s="177">
        <f>'PL-quali'!G12</f>
        <v>0</v>
      </c>
      <c r="AF27" s="178"/>
      <c r="AG27" s="179">
        <f>SUM(AD27+AE27)</f>
        <v>0</v>
      </c>
      <c r="AH27" s="180" t="s">
        <v>25</v>
      </c>
      <c r="AI27" s="181">
        <f>SUM(AF25+AF26)</f>
        <v>4</v>
      </c>
      <c r="AJ27" s="179">
        <f>IF(AE27&gt;AF26,1,0)+IF(AD27&gt;AF25,1,0)</f>
        <v>0</v>
      </c>
      <c r="AK27" s="182" t="s">
        <v>25</v>
      </c>
      <c r="AL27" s="182">
        <f>IF(AE27&lt;AF26,1,0)+IF(AD27&lt;AF25,1,0)</f>
        <v>2</v>
      </c>
      <c r="AM27" s="183">
        <f>IF(AJ27+AL27=0,"",RANK(AO27,AO25:AO27))</f>
        <v>3</v>
      </c>
      <c r="AO27" s="167">
        <f>IF(AG27+AI27=0,"",((AJ27*100-AL27*50)+(AG27*10-AI27*7)))</f>
        <v>-128</v>
      </c>
    </row>
    <row r="28" spans="1:41" s="14" customFormat="1" ht="21" thickBot="1">
      <c r="A28" s="184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M28" s="152"/>
      <c r="O28" s="184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AA28" s="152"/>
      <c r="AC28" s="184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O28" s="152"/>
    </row>
    <row r="29" spans="1:39" ht="21" thickBot="1">
      <c r="A29" s="190" t="s">
        <v>47</v>
      </c>
      <c r="B29" s="191"/>
      <c r="C29" s="192"/>
      <c r="D29" s="192"/>
      <c r="E29" s="192" t="s">
        <v>16</v>
      </c>
      <c r="F29" s="192"/>
      <c r="G29" s="192" t="s">
        <v>17</v>
      </c>
      <c r="H29" s="191" t="s">
        <v>18</v>
      </c>
      <c r="I29" s="192"/>
      <c r="J29" s="193" t="s">
        <v>19</v>
      </c>
      <c r="K29" s="194" t="s">
        <v>20</v>
      </c>
      <c r="O29" s="190" t="s">
        <v>58</v>
      </c>
      <c r="P29" s="191"/>
      <c r="Q29" s="192"/>
      <c r="R29" s="192"/>
      <c r="S29" s="192" t="s">
        <v>16</v>
      </c>
      <c r="T29" s="192"/>
      <c r="U29" s="192" t="s">
        <v>17</v>
      </c>
      <c r="V29" s="191" t="s">
        <v>18</v>
      </c>
      <c r="W29" s="192"/>
      <c r="X29" s="193" t="s">
        <v>19</v>
      </c>
      <c r="Y29" s="194" t="s">
        <v>20</v>
      </c>
      <c r="AC29" s="190" t="s">
        <v>29</v>
      </c>
      <c r="AD29" s="191"/>
      <c r="AE29" s="192"/>
      <c r="AF29" s="192"/>
      <c r="AG29" s="192" t="s">
        <v>16</v>
      </c>
      <c r="AH29" s="192"/>
      <c r="AI29" s="192" t="s">
        <v>17</v>
      </c>
      <c r="AJ29" s="191" t="s">
        <v>18</v>
      </c>
      <c r="AK29" s="192"/>
      <c r="AL29" s="193" t="s">
        <v>19</v>
      </c>
      <c r="AM29" s="194" t="s">
        <v>20</v>
      </c>
    </row>
    <row r="30" spans="1:41" ht="20.25">
      <c r="A30" s="197" t="str">
        <f>seeding!B189</f>
        <v>Heichele Robert</v>
      </c>
      <c r="B30" s="159"/>
      <c r="C30" s="160">
        <f>'PL-quali'!AO25</f>
        <v>0</v>
      </c>
      <c r="D30" s="160">
        <f>'PL-quali'!AO23</f>
        <v>0</v>
      </c>
      <c r="E30" s="161">
        <f>SUM(C30+D30)</f>
        <v>0</v>
      </c>
      <c r="F30" s="162" t="s">
        <v>25</v>
      </c>
      <c r="G30" s="162">
        <f>SUM(B31+B32)</f>
        <v>4</v>
      </c>
      <c r="H30" s="163">
        <f>IF(C30&gt;B31,1,0)+IF(D30&gt;B32,1,0)</f>
        <v>0</v>
      </c>
      <c r="I30" s="164" t="s">
        <v>25</v>
      </c>
      <c r="J30" s="164">
        <f>IF(C30&lt;B31,1,0)+IF(D30&lt;B32,1,0)</f>
        <v>2</v>
      </c>
      <c r="K30" s="165">
        <f>IF(H30+J30=0,"",RANK(M30,M30:M32))</f>
        <v>3</v>
      </c>
      <c r="M30" s="167">
        <f>IF(E30+G30=0,"",((H30*100-J30*50)+(E30*10-G30*7)))</f>
        <v>-128</v>
      </c>
      <c r="O30" s="197" t="str">
        <f>seeding!B199</f>
        <v>Epp Michael</v>
      </c>
      <c r="P30" s="159"/>
      <c r="Q30" s="160">
        <f>'PL-quali'!AA5</f>
        <v>0</v>
      </c>
      <c r="R30" s="160">
        <f>'PL-quali'!AA3</f>
        <v>2</v>
      </c>
      <c r="S30" s="161">
        <f>SUM(Q30+R30)</f>
        <v>2</v>
      </c>
      <c r="T30" s="162" t="s">
        <v>25</v>
      </c>
      <c r="U30" s="162">
        <f>SUM(P31+P32)</f>
        <v>3</v>
      </c>
      <c r="V30" s="163">
        <f>IF(Q30&gt;P31,1,0)+IF(R30&gt;P32,1,0)</f>
        <v>1</v>
      </c>
      <c r="W30" s="164" t="s">
        <v>25</v>
      </c>
      <c r="X30" s="164">
        <f>IF(Q30&lt;P31,1,0)+IF(R30&lt;P32,1,0)</f>
        <v>1</v>
      </c>
      <c r="Y30" s="165">
        <f>IF(V30+X30=0,"",RANK(AA30,AA30:AA32))</f>
        <v>2</v>
      </c>
      <c r="AA30" s="167">
        <f>IF(S30+U30=0,"",((V30*100-X30*50)+(S30*10-U30*7)))</f>
        <v>49</v>
      </c>
      <c r="AC30" s="197" t="str">
        <f>seeding!B209</f>
        <v>Wiese Marius</v>
      </c>
      <c r="AD30" s="159"/>
      <c r="AE30" s="160">
        <f>'PL-quali'!M13</f>
        <v>2</v>
      </c>
      <c r="AF30" s="160">
        <f>'PL-quali'!M11</f>
        <v>2</v>
      </c>
      <c r="AG30" s="161">
        <f>SUM(AE30+AF30)</f>
        <v>4</v>
      </c>
      <c r="AH30" s="162" t="s">
        <v>25</v>
      </c>
      <c r="AI30" s="162">
        <f>SUM(AD31+AD32)</f>
        <v>0</v>
      </c>
      <c r="AJ30" s="163">
        <f>IF(AE30&gt;AD31,1,0)+IF(AF30&gt;AD32,1,0)</f>
        <v>2</v>
      </c>
      <c r="AK30" s="164" t="s">
        <v>25</v>
      </c>
      <c r="AL30" s="164">
        <f>IF(AE30&lt;AD31,1,0)+IF(AF30&lt;AD32,1,0)</f>
        <v>0</v>
      </c>
      <c r="AM30" s="165">
        <f>IF(AJ30+AL30=0,"",RANK(AO30,AO30:AO32))</f>
        <v>1</v>
      </c>
      <c r="AO30" s="167">
        <f>IF(AG30+AI30=0,"",((AJ30*100-AL30*50)+(AG30*10-AI30*7)))</f>
        <v>240</v>
      </c>
    </row>
    <row r="31" spans="1:41" ht="20.25">
      <c r="A31" s="198" t="str">
        <f>seeding!B238</f>
        <v>Schöffler Julia</v>
      </c>
      <c r="B31" s="169">
        <f>'PL-quali'!AP25</f>
        <v>2</v>
      </c>
      <c r="C31" s="170"/>
      <c r="D31" s="169">
        <f>'PL-quali'!AO24</f>
        <v>0</v>
      </c>
      <c r="E31" s="171">
        <f>SUM(B31+D31)</f>
        <v>2</v>
      </c>
      <c r="F31" s="172" t="s">
        <v>25</v>
      </c>
      <c r="G31" s="173">
        <f>SUM(C30+C32)</f>
        <v>2</v>
      </c>
      <c r="H31" s="174">
        <f>IF(B31&gt;C30,1,0)+IF(D31&gt;C32,1,0)</f>
        <v>1</v>
      </c>
      <c r="I31" s="172" t="s">
        <v>25</v>
      </c>
      <c r="J31" s="175">
        <f>IF(B31&lt;C30,1,0)+IF(D31&lt;C32,1,0)</f>
        <v>1</v>
      </c>
      <c r="K31" s="176">
        <f>IF(H31+J31=0,"",RANK(M31,M30:M32))</f>
        <v>2</v>
      </c>
      <c r="M31" s="167">
        <f>IF(E31+G31=0,"",((H31*100-J31*50)+(E31*10-G31*7)))</f>
        <v>56</v>
      </c>
      <c r="O31" s="198" t="str">
        <f>seeding!B228</f>
        <v>Rühle Daniel</v>
      </c>
      <c r="P31" s="169">
        <f>'PL-quali'!AB5</f>
        <v>2</v>
      </c>
      <c r="Q31" s="170"/>
      <c r="R31" s="169">
        <f>'PL-quali'!AA4</f>
        <v>2</v>
      </c>
      <c r="S31" s="171">
        <f>SUM(P31+R31)</f>
        <v>4</v>
      </c>
      <c r="T31" s="172" t="s">
        <v>25</v>
      </c>
      <c r="U31" s="173">
        <f>SUM(Q30+Q32)</f>
        <v>0</v>
      </c>
      <c r="V31" s="174">
        <f>IF(P31&gt;Q30,1,0)+IF(R31&gt;Q32,1,0)</f>
        <v>2</v>
      </c>
      <c r="W31" s="172" t="s">
        <v>25</v>
      </c>
      <c r="X31" s="175">
        <f>IF(P31&lt;Q30,1,0)+IF(R31&lt;Q32,1,0)</f>
        <v>0</v>
      </c>
      <c r="Y31" s="176">
        <f>IF(V31+X31=0,"",RANK(AA31,AA30:AA32))</f>
        <v>1</v>
      </c>
      <c r="AA31" s="167">
        <f>IF(S31+U31=0,"",((V31*100-X31*50)+(S31*10-U31*7)))</f>
        <v>240</v>
      </c>
      <c r="AC31" s="198" t="str">
        <f>seeding!B218</f>
        <v>Strnad Bernd</v>
      </c>
      <c r="AD31" s="169">
        <f>'PL-quali'!N13</f>
        <v>0</v>
      </c>
      <c r="AE31" s="170"/>
      <c r="AF31" s="169">
        <f>'PL-quali'!M12</f>
        <v>0</v>
      </c>
      <c r="AG31" s="171">
        <f>SUM(AD31+AF31)</f>
        <v>0</v>
      </c>
      <c r="AH31" s="172" t="s">
        <v>25</v>
      </c>
      <c r="AI31" s="173">
        <f>SUM(AE30+AE32)</f>
        <v>4</v>
      </c>
      <c r="AJ31" s="174">
        <f>IF(AD31&gt;AE30,1,0)+IF(AF31&gt;AE32,1,0)</f>
        <v>0</v>
      </c>
      <c r="AK31" s="172" t="s">
        <v>25</v>
      </c>
      <c r="AL31" s="175">
        <f>IF(AD31&lt;AE30,1,0)+IF(AF31&lt;AE32,1,0)</f>
        <v>2</v>
      </c>
      <c r="AM31" s="176">
        <f>IF(AJ31+AL31=0,"",RANK(AO31,AO30:AO32))</f>
        <v>3</v>
      </c>
      <c r="AO31" s="167">
        <f>IF(AG31+AI31=0,"",((AJ31*100-AL31*50)+(AG31*10-AI31*7)))</f>
        <v>-128</v>
      </c>
    </row>
    <row r="32" spans="1:41" ht="21" thickBot="1">
      <c r="A32" s="168" t="str">
        <f>seeding!B249</f>
        <v>Führlinger Markus</v>
      </c>
      <c r="B32" s="177">
        <f>'PL-quali'!AP23</f>
        <v>2</v>
      </c>
      <c r="C32" s="177">
        <f>'PL-quali'!AP24</f>
        <v>2</v>
      </c>
      <c r="D32" s="178"/>
      <c r="E32" s="179">
        <f>SUM(B32+C32)</f>
        <v>4</v>
      </c>
      <c r="F32" s="180" t="s">
        <v>25</v>
      </c>
      <c r="G32" s="181">
        <f>SUM(D30+D31)</f>
        <v>0</v>
      </c>
      <c r="H32" s="179">
        <f>IF(C32&gt;D31,1,0)+IF(B32&gt;D30,1,0)</f>
        <v>2</v>
      </c>
      <c r="I32" s="182" t="s">
        <v>25</v>
      </c>
      <c r="J32" s="182">
        <f>IF(C32&lt;D31,1,0)+IF(B32&lt;D30,1,0)</f>
        <v>0</v>
      </c>
      <c r="K32" s="183">
        <f>IF(H32+J32=0,"",RANK(M32,M30:M32))</f>
        <v>1</v>
      </c>
      <c r="M32" s="167">
        <f>IF(E32+G32=0,"",((H32*100-J32*50)+(E32*10-G32*7)))</f>
        <v>240</v>
      </c>
      <c r="O32" s="168" t="str">
        <f>seeding!B259</f>
        <v>Mesterjahn Boris</v>
      </c>
      <c r="P32" s="177">
        <f>'PL-quali'!AB3</f>
        <v>1</v>
      </c>
      <c r="Q32" s="177">
        <f>'PL-quali'!AB4</f>
        <v>0</v>
      </c>
      <c r="R32" s="178"/>
      <c r="S32" s="179">
        <f>SUM(P32+Q32)</f>
        <v>1</v>
      </c>
      <c r="T32" s="180" t="s">
        <v>25</v>
      </c>
      <c r="U32" s="181">
        <f>SUM(R30+R31)</f>
        <v>4</v>
      </c>
      <c r="V32" s="179">
        <f>IF(Q32&gt;R31,1,0)+IF(P32&gt;R30,1,0)</f>
        <v>0</v>
      </c>
      <c r="W32" s="182" t="s">
        <v>25</v>
      </c>
      <c r="X32" s="182">
        <f>IF(Q32&lt;R31,1,0)+IF(P32&lt;R30,1,0)</f>
        <v>2</v>
      </c>
      <c r="Y32" s="183">
        <f>IF(V32+X32=0,"",RANK(AA32,AA30:AA32))</f>
        <v>3</v>
      </c>
      <c r="AA32" s="167">
        <f>IF(S32+U32=0,"",((V32*100-X32*50)+(S32*10-U32*7)))</f>
        <v>-118</v>
      </c>
      <c r="AC32" s="168" t="str">
        <f>seeding!B269</f>
        <v>Vesely Stefan</v>
      </c>
      <c r="AD32" s="177">
        <f>'PL-quali'!N11</f>
        <v>0</v>
      </c>
      <c r="AE32" s="177">
        <f>'PL-quali'!N12</f>
        <v>2</v>
      </c>
      <c r="AF32" s="178"/>
      <c r="AG32" s="179">
        <f>SUM(AD32+AE32)</f>
        <v>2</v>
      </c>
      <c r="AH32" s="180" t="s">
        <v>25</v>
      </c>
      <c r="AI32" s="181">
        <f>SUM(AF30+AF31)</f>
        <v>2</v>
      </c>
      <c r="AJ32" s="179">
        <f>IF(AE32&gt;AF31,1,0)+IF(AD32&gt;AF30,1,0)</f>
        <v>1</v>
      </c>
      <c r="AK32" s="182" t="s">
        <v>25</v>
      </c>
      <c r="AL32" s="182">
        <f>IF(AE32&lt;AF31,1,0)+IF(AD32&lt;AF30,1,0)</f>
        <v>1</v>
      </c>
      <c r="AM32" s="183">
        <f>IF(AJ32+AL32=0,"",RANK(AO32,AO30:AO32))</f>
        <v>2</v>
      </c>
      <c r="AO32" s="167">
        <f>IF(AG32+AI32=0,"",((AJ32*100-AL32*50)+(AG32*10-AI32*7)))</f>
        <v>56</v>
      </c>
    </row>
    <row r="33" ht="15.75" thickBot="1"/>
    <row r="34" spans="1:39" ht="21" thickBot="1">
      <c r="A34" s="190" t="s">
        <v>52</v>
      </c>
      <c r="B34" s="191"/>
      <c r="C34" s="192"/>
      <c r="D34" s="192"/>
      <c r="E34" s="192" t="s">
        <v>16</v>
      </c>
      <c r="F34" s="192"/>
      <c r="G34" s="192" t="s">
        <v>17</v>
      </c>
      <c r="H34" s="191" t="s">
        <v>18</v>
      </c>
      <c r="I34" s="192"/>
      <c r="J34" s="193" t="s">
        <v>19</v>
      </c>
      <c r="K34" s="194" t="s">
        <v>20</v>
      </c>
      <c r="O34" s="190" t="s">
        <v>22</v>
      </c>
      <c r="P34" s="191"/>
      <c r="Q34" s="192"/>
      <c r="R34" s="192"/>
      <c r="S34" s="192" t="s">
        <v>16</v>
      </c>
      <c r="T34" s="192"/>
      <c r="U34" s="192" t="s">
        <v>17</v>
      </c>
      <c r="V34" s="191" t="s">
        <v>18</v>
      </c>
      <c r="W34" s="192"/>
      <c r="X34" s="193" t="s">
        <v>19</v>
      </c>
      <c r="Y34" s="194" t="s">
        <v>20</v>
      </c>
      <c r="AC34" s="190" t="s">
        <v>34</v>
      </c>
      <c r="AD34" s="191"/>
      <c r="AE34" s="192"/>
      <c r="AF34" s="192"/>
      <c r="AG34" s="192" t="s">
        <v>16</v>
      </c>
      <c r="AH34" s="192"/>
      <c r="AI34" s="192" t="s">
        <v>17</v>
      </c>
      <c r="AJ34" s="191" t="s">
        <v>18</v>
      </c>
      <c r="AK34" s="192"/>
      <c r="AL34" s="193" t="s">
        <v>19</v>
      </c>
      <c r="AM34" s="194" t="s">
        <v>20</v>
      </c>
    </row>
    <row r="35" spans="1:41" ht="20.25">
      <c r="A35" s="197" t="str">
        <f>seeding!B190</f>
        <v>Müller Jan-Christoph</v>
      </c>
      <c r="B35" s="159"/>
      <c r="C35" s="160">
        <f>'PL-quali'!F25</f>
        <v>1</v>
      </c>
      <c r="D35" s="160">
        <f>'PL-quali'!F23</f>
        <v>1</v>
      </c>
      <c r="E35" s="161">
        <f>SUM(C35+D35)</f>
        <v>2</v>
      </c>
      <c r="F35" s="162" t="s">
        <v>25</v>
      </c>
      <c r="G35" s="162">
        <f>SUM(B36+B37)</f>
        <v>4</v>
      </c>
      <c r="H35" s="163">
        <f>IF(C35&gt;B36,1,0)+IF(D35&gt;B37,1,0)</f>
        <v>0</v>
      </c>
      <c r="I35" s="164" t="s">
        <v>25</v>
      </c>
      <c r="J35" s="164">
        <f>IF(C35&lt;B36,1,0)+IF(D35&lt;B37,1,0)</f>
        <v>2</v>
      </c>
      <c r="K35" s="165">
        <f>IF(H35+J35=0,"",RANK(M35,M35:M37))</f>
        <v>3</v>
      </c>
      <c r="M35" s="167">
        <f>IF(E35+G35=0,"",((H35*100-J35*50)+(E35*10-G35*7)))</f>
        <v>-108</v>
      </c>
      <c r="O35" s="197" t="str">
        <f>seeding!B200</f>
        <v>Schenk Stefan</v>
      </c>
      <c r="P35" s="159"/>
      <c r="Q35" s="160">
        <f>'PL-quali'!AH5</f>
        <v>2</v>
      </c>
      <c r="R35" s="160">
        <f>'PL-quali'!AH3</f>
        <v>2</v>
      </c>
      <c r="S35" s="161">
        <f>SUM(Q35+R35)</f>
        <v>4</v>
      </c>
      <c r="T35" s="162" t="s">
        <v>25</v>
      </c>
      <c r="U35" s="162">
        <f>SUM(P36+P37)</f>
        <v>1</v>
      </c>
      <c r="V35" s="163">
        <f>IF(Q35&gt;P36,1,0)+IF(R35&gt;P37,1,0)</f>
        <v>2</v>
      </c>
      <c r="W35" s="164" t="s">
        <v>25</v>
      </c>
      <c r="X35" s="164">
        <f>IF(Q35&lt;P36,1,0)+IF(R35&lt;P37,1,0)</f>
        <v>0</v>
      </c>
      <c r="Y35" s="165">
        <f>IF(V35+X35=0,"",RANK(AA35,AA35:AA37))</f>
        <v>1</v>
      </c>
      <c r="AA35" s="167">
        <f>IF(S35+U35=0,"",((V35*100-X35*50)+(S35*10-U35*7)))</f>
        <v>233</v>
      </c>
      <c r="AC35" s="197" t="str">
        <f>seeding!B210</f>
        <v>Stahl Michael</v>
      </c>
      <c r="AD35" s="159"/>
      <c r="AE35" s="160">
        <f>'PL-quali'!T13</f>
        <v>2</v>
      </c>
      <c r="AF35" s="160">
        <f>'PL-quali'!T11</f>
        <v>0</v>
      </c>
      <c r="AG35" s="161">
        <f>SUM(AE35+AF35)</f>
        <v>2</v>
      </c>
      <c r="AH35" s="162" t="s">
        <v>25</v>
      </c>
      <c r="AI35" s="162">
        <f>SUM(AD36+AD37)</f>
        <v>3</v>
      </c>
      <c r="AJ35" s="163">
        <f>IF(AE35&gt;AD36,1,0)+IF(AF35&gt;AD37,1,0)</f>
        <v>1</v>
      </c>
      <c r="AK35" s="164" t="s">
        <v>25</v>
      </c>
      <c r="AL35" s="164">
        <f>IF(AE35&lt;AD36,1,0)+IF(AF35&lt;AD37,1,0)</f>
        <v>1</v>
      </c>
      <c r="AM35" s="165">
        <f>IF(AJ35+AL35=0,"",RANK(AO35,AO35:AO37))</f>
        <v>3</v>
      </c>
      <c r="AO35" s="167">
        <f>IF(AG35+AI35=0,"",((AJ35*100-AL35*50)+(AG35*10-AI35*7)))</f>
        <v>49</v>
      </c>
    </row>
    <row r="36" spans="1:41" ht="20.25">
      <c r="A36" s="198" t="str">
        <f>seeding!B237</f>
        <v>Wong Detlev</v>
      </c>
      <c r="B36" s="169">
        <f>'PL-quali'!G25</f>
        <v>2</v>
      </c>
      <c r="C36" s="170"/>
      <c r="D36" s="169">
        <f>'PL-quali'!F24</f>
        <v>0</v>
      </c>
      <c r="E36" s="171">
        <f>SUM(B36+D36)</f>
        <v>2</v>
      </c>
      <c r="F36" s="172" t="s">
        <v>25</v>
      </c>
      <c r="G36" s="173">
        <f>SUM(C35+C37)</f>
        <v>3</v>
      </c>
      <c r="H36" s="174">
        <f>IF(B36&gt;C35,1,0)+IF(D36&gt;C37,1,0)</f>
        <v>1</v>
      </c>
      <c r="I36" s="172" t="s">
        <v>25</v>
      </c>
      <c r="J36" s="175">
        <f>IF(B36&lt;C35,1,0)+IF(D36&lt;C37,1,0)</f>
        <v>1</v>
      </c>
      <c r="K36" s="176">
        <f>IF(H36+J36=0,"",RANK(M36,M35:M37))</f>
        <v>2</v>
      </c>
      <c r="M36" s="167">
        <f>IF(E36+G36=0,"",((H36*100-J36*50)+(E36*10-G36*7)))</f>
        <v>49</v>
      </c>
      <c r="O36" s="198" t="str">
        <f>seeding!B227</f>
        <v>Kempgens Lothar</v>
      </c>
      <c r="P36" s="169">
        <f>'PL-quali'!AI5</f>
        <v>0</v>
      </c>
      <c r="Q36" s="170"/>
      <c r="R36" s="169">
        <f>'PL-quali'!AH4</f>
        <v>1</v>
      </c>
      <c r="S36" s="171">
        <f>SUM(P36+R36)</f>
        <v>1</v>
      </c>
      <c r="T36" s="172" t="s">
        <v>25</v>
      </c>
      <c r="U36" s="173">
        <f>SUM(Q35+Q37)</f>
        <v>4</v>
      </c>
      <c r="V36" s="174">
        <f>IF(P36&gt;Q35,1,0)+IF(R36&gt;Q37,1,0)</f>
        <v>0</v>
      </c>
      <c r="W36" s="172" t="s">
        <v>25</v>
      </c>
      <c r="X36" s="175">
        <f>IF(P36&lt;Q35,1,0)+IF(R36&lt;Q37,1,0)</f>
        <v>2</v>
      </c>
      <c r="Y36" s="176">
        <f>IF(V36+X36=0,"",RANK(AA36,AA35:AA37))</f>
        <v>3</v>
      </c>
      <c r="AA36" s="167">
        <f>IF(S36+U36=0,"",((V36*100-X36*50)+(S36*10-U36*7)))</f>
        <v>-118</v>
      </c>
      <c r="AC36" s="198" t="str">
        <f>seeding!B217</f>
        <v>Böhm Mark</v>
      </c>
      <c r="AD36" s="169">
        <f>'PL-quali'!U13</f>
        <v>1</v>
      </c>
      <c r="AE36" s="170"/>
      <c r="AF36" s="169">
        <f>'PL-quali'!T12</f>
        <v>2</v>
      </c>
      <c r="AG36" s="171">
        <f>SUM(AD36+AF36)</f>
        <v>3</v>
      </c>
      <c r="AH36" s="172" t="s">
        <v>25</v>
      </c>
      <c r="AI36" s="173">
        <f>SUM(AE35+AE37)</f>
        <v>3</v>
      </c>
      <c r="AJ36" s="174">
        <f>IF(AD36&gt;AE35,1,0)+IF(AF36&gt;AE37,1,0)</f>
        <v>1</v>
      </c>
      <c r="AK36" s="172" t="s">
        <v>25</v>
      </c>
      <c r="AL36" s="175">
        <f>IF(AD36&lt;AE35,1,0)+IF(AF36&lt;AE37,1,0)</f>
        <v>1</v>
      </c>
      <c r="AM36" s="176">
        <f>IF(AJ36+AL36=0,"",RANK(AO36,AO35:AO37))</f>
        <v>2</v>
      </c>
      <c r="AO36" s="167">
        <f>IF(AG36+AI36=0,"",((AJ36*100-AL36*50)+(AG36*10-AI36*7)))</f>
        <v>59</v>
      </c>
    </row>
    <row r="37" spans="1:41" ht="21" thickBot="1">
      <c r="A37" s="168" t="str">
        <f>seeding!B250</f>
        <v>Jungk Christian</v>
      </c>
      <c r="B37" s="177">
        <f>'PL-quali'!G23</f>
        <v>2</v>
      </c>
      <c r="C37" s="177">
        <f>'PL-quali'!G24</f>
        <v>2</v>
      </c>
      <c r="D37" s="178"/>
      <c r="E37" s="179">
        <f>SUM(B37+C37)</f>
        <v>4</v>
      </c>
      <c r="F37" s="180" t="s">
        <v>25</v>
      </c>
      <c r="G37" s="181">
        <f>SUM(D35+D36)</f>
        <v>1</v>
      </c>
      <c r="H37" s="179">
        <f>IF(C37&gt;D36,1,0)+IF(B37&gt;D35,1,0)</f>
        <v>2</v>
      </c>
      <c r="I37" s="182" t="s">
        <v>25</v>
      </c>
      <c r="J37" s="182">
        <f>IF(C37&lt;D36,1,0)+IF(B37&lt;D35,1,0)</f>
        <v>0</v>
      </c>
      <c r="K37" s="183">
        <f>IF(H37+J37=0,"",RANK(M37,M35:M37))</f>
        <v>1</v>
      </c>
      <c r="M37" s="167">
        <f>IF(E37+G37=0,"",((H37*100-J37*50)+(E37*10-G37*7)))</f>
        <v>233</v>
      </c>
      <c r="O37" s="168" t="str">
        <f>seeding!B260</f>
        <v>Elijas Michael</v>
      </c>
      <c r="P37" s="177">
        <f>'PL-quali'!AI3</f>
        <v>1</v>
      </c>
      <c r="Q37" s="177">
        <f>'PL-quali'!AI4</f>
        <v>2</v>
      </c>
      <c r="R37" s="178"/>
      <c r="S37" s="179">
        <f>SUM(P37+Q37)</f>
        <v>3</v>
      </c>
      <c r="T37" s="180" t="s">
        <v>25</v>
      </c>
      <c r="U37" s="181">
        <f>SUM(R35+R36)</f>
        <v>3</v>
      </c>
      <c r="V37" s="179">
        <f>IF(Q37&gt;R36,1,0)+IF(P37&gt;R35,1,0)</f>
        <v>1</v>
      </c>
      <c r="W37" s="182" t="s">
        <v>25</v>
      </c>
      <c r="X37" s="182">
        <f>IF(Q37&lt;R36,1,0)+IF(P37&lt;R35,1,0)</f>
        <v>1</v>
      </c>
      <c r="Y37" s="183">
        <f>IF(V37+X37=0,"",RANK(AA37,AA35:AA37))</f>
        <v>2</v>
      </c>
      <c r="AA37" s="167">
        <f>IF(S37+U37=0,"",((V37*100-X37*50)+(S37*10-U37*7)))</f>
        <v>59</v>
      </c>
      <c r="AC37" s="168" t="str">
        <f>seeding!B270</f>
        <v>Zabloudil Stepan</v>
      </c>
      <c r="AD37" s="177">
        <f>'PL-quali'!U11</f>
        <v>2</v>
      </c>
      <c r="AE37" s="177">
        <f>'PL-quali'!U12</f>
        <v>1</v>
      </c>
      <c r="AF37" s="178"/>
      <c r="AG37" s="179">
        <f>SUM(AD37+AE37)</f>
        <v>3</v>
      </c>
      <c r="AH37" s="180" t="s">
        <v>25</v>
      </c>
      <c r="AI37" s="181">
        <f>SUM(AF35+AF36)</f>
        <v>2</v>
      </c>
      <c r="AJ37" s="179">
        <f>IF(AE37&gt;AF36,1,0)+IF(AD37&gt;AF35,1,0)</f>
        <v>1</v>
      </c>
      <c r="AK37" s="182" t="s">
        <v>25</v>
      </c>
      <c r="AL37" s="182">
        <f>IF(AE37&lt;AF36,1,0)+IF(AD37&lt;AF35,1,0)</f>
        <v>1</v>
      </c>
      <c r="AM37" s="183">
        <f>IF(AJ37+AL37=0,"",RANK(AO37,AO35:AO37))</f>
        <v>1</v>
      </c>
      <c r="AO37" s="167">
        <f>IF(AG37+AI37=0,"",((AJ37*100-AL37*50)+(AG37*10-AI37*7)))</f>
        <v>66</v>
      </c>
    </row>
    <row r="38" ht="15.75" thickBot="1"/>
    <row r="39" spans="1:39" ht="21" thickBot="1">
      <c r="A39" s="190" t="s">
        <v>57</v>
      </c>
      <c r="B39" s="191"/>
      <c r="C39" s="192"/>
      <c r="D39" s="192"/>
      <c r="E39" s="192" t="s">
        <v>16</v>
      </c>
      <c r="F39" s="192"/>
      <c r="G39" s="192" t="s">
        <v>17</v>
      </c>
      <c r="H39" s="191" t="s">
        <v>18</v>
      </c>
      <c r="I39" s="192"/>
      <c r="J39" s="193" t="s">
        <v>19</v>
      </c>
      <c r="K39" s="147" t="s">
        <v>20</v>
      </c>
      <c r="O39" s="190" t="s">
        <v>28</v>
      </c>
      <c r="P39" s="191"/>
      <c r="Q39" s="192"/>
      <c r="R39" s="192"/>
      <c r="S39" s="192" t="s">
        <v>16</v>
      </c>
      <c r="T39" s="192"/>
      <c r="U39" s="192" t="s">
        <v>17</v>
      </c>
      <c r="V39" s="191" t="s">
        <v>18</v>
      </c>
      <c r="W39" s="192"/>
      <c r="X39" s="193" t="s">
        <v>19</v>
      </c>
      <c r="Y39" s="147" t="s">
        <v>20</v>
      </c>
      <c r="AC39" s="190" t="s">
        <v>39</v>
      </c>
      <c r="AD39" s="191"/>
      <c r="AE39" s="192"/>
      <c r="AF39" s="192"/>
      <c r="AG39" s="192" t="s">
        <v>16</v>
      </c>
      <c r="AH39" s="192"/>
      <c r="AI39" s="192" t="s">
        <v>17</v>
      </c>
      <c r="AJ39" s="191" t="s">
        <v>18</v>
      </c>
      <c r="AK39" s="192"/>
      <c r="AL39" s="193" t="s">
        <v>19</v>
      </c>
      <c r="AM39" s="147" t="s">
        <v>20</v>
      </c>
    </row>
    <row r="40" spans="1:41" ht="20.25">
      <c r="A40" s="197" t="str">
        <f>seeding!B191</f>
        <v>Nulty Dermot</v>
      </c>
      <c r="B40" s="159"/>
      <c r="C40" s="160">
        <f>'PL-quali'!M21</f>
        <v>0</v>
      </c>
      <c r="D40" s="160">
        <f>'PL-quali'!M19</f>
        <v>0</v>
      </c>
      <c r="E40" s="161">
        <f>SUM(C40+D40)</f>
        <v>0</v>
      </c>
      <c r="F40" s="162" t="s">
        <v>25</v>
      </c>
      <c r="G40" s="162">
        <f>SUM(B41+B42)</f>
        <v>4</v>
      </c>
      <c r="H40" s="163">
        <f>IF(C40&gt;B41,1,0)+IF(D40&gt;B42,1,0)</f>
        <v>0</v>
      </c>
      <c r="I40" s="164" t="s">
        <v>25</v>
      </c>
      <c r="J40" s="164">
        <f>IF(C40&lt;B41,1,0)+IF(D40&lt;B42,1,0)</f>
        <v>2</v>
      </c>
      <c r="K40" s="165">
        <f>IF(H40+J40=0,"",RANK(M40,M40:M42))</f>
        <v>3</v>
      </c>
      <c r="M40" s="167">
        <f>IF(E40+G40=0,"",((H40*100-J40*50)+(E40*10-G40*7)))</f>
        <v>-128</v>
      </c>
      <c r="O40" s="197" t="str">
        <f>seeding!B201</f>
        <v>Werres Florian</v>
      </c>
      <c r="P40" s="159"/>
      <c r="Q40" s="160">
        <f>'PL-quali'!AO5</f>
        <v>2</v>
      </c>
      <c r="R40" s="160">
        <f>'PL-quali'!AO3</f>
        <v>1</v>
      </c>
      <c r="S40" s="161">
        <f>SUM(Q40+R40)</f>
        <v>3</v>
      </c>
      <c r="T40" s="162" t="s">
        <v>25</v>
      </c>
      <c r="U40" s="162">
        <f>SUM(P41+P42)</f>
        <v>2</v>
      </c>
      <c r="V40" s="163">
        <f>IF(Q40&gt;P41,1,0)+IF(R40&gt;P42,1,0)</f>
        <v>1</v>
      </c>
      <c r="W40" s="164" t="s">
        <v>25</v>
      </c>
      <c r="X40" s="164">
        <f>IF(Q40&lt;P41,1,0)+IF(R40&lt;P42,1,0)</f>
        <v>1</v>
      </c>
      <c r="Y40" s="165">
        <f>IF(V40+X40=0,"",RANK(AA40,AA40:AA42))</f>
        <v>2</v>
      </c>
      <c r="AA40" s="167">
        <f>IF(S40+U40=0,"",((V40*100-X40*50)+(S40*10-U40*7)))</f>
        <v>66</v>
      </c>
      <c r="AC40" s="197" t="str">
        <f>seeding!B211</f>
        <v>Gasiorowski Rafael</v>
      </c>
      <c r="AD40" s="159"/>
      <c r="AE40" s="160">
        <f>'PL-quali'!AA13</f>
        <v>0</v>
      </c>
      <c r="AF40" s="160">
        <f>'PL-quali'!AA11</f>
        <v>0</v>
      </c>
      <c r="AG40" s="161">
        <f>SUM(AE40+AF40)</f>
        <v>0</v>
      </c>
      <c r="AH40" s="162" t="s">
        <v>25</v>
      </c>
      <c r="AI40" s="162">
        <f>SUM(AD41+AD42)</f>
        <v>4</v>
      </c>
      <c r="AJ40" s="163">
        <f>IF(AE40&gt;AD41,1,0)+IF(AF40&gt;AD42,1,0)</f>
        <v>0</v>
      </c>
      <c r="AK40" s="164" t="s">
        <v>25</v>
      </c>
      <c r="AL40" s="164">
        <f>IF(AE40&lt;AD41,1,0)+IF(AF40&lt;AD42,1,0)</f>
        <v>2</v>
      </c>
      <c r="AM40" s="165">
        <f>IF(AJ40+AL40=0,"",RANK(AO40,AO40:AO42))</f>
        <v>3</v>
      </c>
      <c r="AO40" s="167">
        <f>IF(AG40+AI40=0,"",((AJ40*100-AL40*50)+(AG40*10-AI40*7)))</f>
        <v>-128</v>
      </c>
    </row>
    <row r="41" spans="1:41" ht="20.25">
      <c r="A41" s="198" t="str">
        <f>seeding!B236</f>
        <v>Bach Michael</v>
      </c>
      <c r="B41" s="169">
        <f>'PL-quali'!N21</f>
        <v>2</v>
      </c>
      <c r="C41" s="170"/>
      <c r="D41" s="169">
        <f>'PL-quali'!M20</f>
        <v>2</v>
      </c>
      <c r="E41" s="171">
        <f>SUM(B41+D41)</f>
        <v>4</v>
      </c>
      <c r="F41" s="172" t="s">
        <v>25</v>
      </c>
      <c r="G41" s="173">
        <f>SUM(C40+C42)</f>
        <v>0</v>
      </c>
      <c r="H41" s="174">
        <f>IF(B41&gt;C40,1,0)+IF(D41&gt;C42,1,0)</f>
        <v>2</v>
      </c>
      <c r="I41" s="172" t="s">
        <v>25</v>
      </c>
      <c r="J41" s="175">
        <f>IF(B41&lt;C40,1,0)+IF(D41&lt;C42,1,0)</f>
        <v>0</v>
      </c>
      <c r="K41" s="176">
        <f>IF(H41+J41=0,"",RANK(M41,M40:M42))</f>
        <v>1</v>
      </c>
      <c r="M41" s="167">
        <f>IF(E41+G41=0,"",((H41*100-J41*50)+(E41*10-G41*7)))</f>
        <v>240</v>
      </c>
      <c r="O41" s="198" t="str">
        <f>seeding!B226</f>
        <v>Cooper John</v>
      </c>
      <c r="P41" s="169">
        <f>'PL-quali'!AP5</f>
        <v>0</v>
      </c>
      <c r="Q41" s="170"/>
      <c r="R41" s="169">
        <f>'PL-quali'!AO4</f>
        <v>1</v>
      </c>
      <c r="S41" s="171">
        <f>SUM(P41+R41)</f>
        <v>1</v>
      </c>
      <c r="T41" s="172" t="s">
        <v>25</v>
      </c>
      <c r="U41" s="173">
        <f>SUM(Q40+Q42)</f>
        <v>4</v>
      </c>
      <c r="V41" s="174">
        <f>IF(P41&gt;Q40,1,0)+IF(R41&gt;Q42,1,0)</f>
        <v>0</v>
      </c>
      <c r="W41" s="172" t="s">
        <v>25</v>
      </c>
      <c r="X41" s="175">
        <f>IF(P41&lt;Q40,1,0)+IF(R41&lt;Q42,1,0)</f>
        <v>2</v>
      </c>
      <c r="Y41" s="176">
        <f>IF(V41+X41=0,"",RANK(AA41,AA40:AA42))</f>
        <v>3</v>
      </c>
      <c r="AA41" s="167">
        <f>IF(S41+U41=0,"",((V41*100-X41*50)+(S41*10-U41*7)))</f>
        <v>-118</v>
      </c>
      <c r="AC41" s="198" t="str">
        <f>seeding!B216</f>
        <v>Wolter Melanie</v>
      </c>
      <c r="AD41" s="169">
        <f>'PL-quali'!AB13</f>
        <v>2</v>
      </c>
      <c r="AE41" s="170"/>
      <c r="AF41" s="169">
        <f>'PL-quali'!AA12</f>
        <v>0</v>
      </c>
      <c r="AG41" s="171">
        <f>SUM(AD41+AF41)</f>
        <v>2</v>
      </c>
      <c r="AH41" s="172" t="s">
        <v>25</v>
      </c>
      <c r="AI41" s="173">
        <f>SUM(AE40+AE42)</f>
        <v>2</v>
      </c>
      <c r="AJ41" s="174">
        <f>IF(AD41&gt;AE40,1,0)+IF(AF41&gt;AE42,1,0)</f>
        <v>1</v>
      </c>
      <c r="AK41" s="172" t="s">
        <v>25</v>
      </c>
      <c r="AL41" s="175">
        <f>IF(AD41&lt;AE40,1,0)+IF(AF41&lt;AE42,1,0)</f>
        <v>1</v>
      </c>
      <c r="AM41" s="176">
        <f>IF(AJ41+AL41=0,"",RANK(AO41,AO40:AO42))</f>
        <v>2</v>
      </c>
      <c r="AO41" s="167">
        <f>IF(AG41+AI41=0,"",((AJ41*100-AL41*50)+(AG41*10-AI41*7)))</f>
        <v>56</v>
      </c>
    </row>
    <row r="42" spans="1:41" ht="21" thickBot="1">
      <c r="A42" s="168" t="str">
        <f>seeding!B251</f>
        <v>Kaske Stephan</v>
      </c>
      <c r="B42" s="177">
        <f>'PL-quali'!N19</f>
        <v>2</v>
      </c>
      <c r="C42" s="177">
        <f>'PL-quali'!N20</f>
        <v>0</v>
      </c>
      <c r="D42" s="178"/>
      <c r="E42" s="179">
        <f>SUM(B42+C42)</f>
        <v>2</v>
      </c>
      <c r="F42" s="180" t="s">
        <v>25</v>
      </c>
      <c r="G42" s="181">
        <f>SUM(D40+D41)</f>
        <v>2</v>
      </c>
      <c r="H42" s="179">
        <f>IF(C42&gt;D41,1,0)+IF(B42&gt;D40,1,0)</f>
        <v>1</v>
      </c>
      <c r="I42" s="182" t="s">
        <v>25</v>
      </c>
      <c r="J42" s="182">
        <f>IF(C42&lt;D41,1,0)+IF(B42&lt;D40,1,0)</f>
        <v>1</v>
      </c>
      <c r="K42" s="183">
        <f>IF(H42+J42=0,"",RANK(M42,M40:M42))</f>
        <v>2</v>
      </c>
      <c r="M42" s="167">
        <f>IF(E42+G42=0,"",((H42*100-J42*50)+(E42*10-G42*7)))</f>
        <v>56</v>
      </c>
      <c r="O42" s="168" t="str">
        <f>seeding!B261</f>
        <v>Mörtel Reinhold</v>
      </c>
      <c r="P42" s="177">
        <f>'PL-quali'!AP3</f>
        <v>2</v>
      </c>
      <c r="Q42" s="177">
        <f>'PL-quali'!AP4</f>
        <v>2</v>
      </c>
      <c r="R42" s="178"/>
      <c r="S42" s="179">
        <f>SUM(P42+Q42)</f>
        <v>4</v>
      </c>
      <c r="T42" s="180" t="s">
        <v>25</v>
      </c>
      <c r="U42" s="181">
        <f>SUM(R40+R41)</f>
        <v>2</v>
      </c>
      <c r="V42" s="179">
        <f>IF(Q42&gt;R41,1,0)+IF(P42&gt;R40,1,0)</f>
        <v>2</v>
      </c>
      <c r="W42" s="182" t="s">
        <v>25</v>
      </c>
      <c r="X42" s="182">
        <f>IF(Q42&lt;R41,1,0)+IF(P42&lt;R40,1,0)</f>
        <v>0</v>
      </c>
      <c r="Y42" s="183">
        <f>IF(V42+X42=0,"",RANK(AA42,AA40:AA42))</f>
        <v>1</v>
      </c>
      <c r="AA42" s="167">
        <f>IF(S42+U42=0,"",((V42*100-X42*50)+(S42*10-U42*7)))</f>
        <v>226</v>
      </c>
      <c r="AC42" s="168" t="str">
        <f>seeding!B271</f>
        <v>Nawabi Mohammed</v>
      </c>
      <c r="AD42" s="177">
        <f>'PL-quali'!AB11</f>
        <v>2</v>
      </c>
      <c r="AE42" s="177">
        <f>'PL-quali'!AB12</f>
        <v>2</v>
      </c>
      <c r="AF42" s="178"/>
      <c r="AG42" s="179">
        <f>SUM(AD42+AE42)</f>
        <v>4</v>
      </c>
      <c r="AH42" s="180" t="s">
        <v>25</v>
      </c>
      <c r="AI42" s="181">
        <f>SUM(AF40+AF41)</f>
        <v>0</v>
      </c>
      <c r="AJ42" s="179">
        <f>IF(AE42&gt;AF41,1,0)+IF(AD42&gt;AF40,1,0)</f>
        <v>2</v>
      </c>
      <c r="AK42" s="182" t="s">
        <v>25</v>
      </c>
      <c r="AL42" s="182">
        <f>IF(AE42&lt;AF41,1,0)+IF(AD42&lt;AF40,1,0)</f>
        <v>0</v>
      </c>
      <c r="AM42" s="183">
        <f>IF(AJ42+AL42=0,"",RANK(AO42,AO40:AO42))</f>
        <v>1</v>
      </c>
      <c r="AO42" s="167">
        <f>IF(AG42+AI42=0,"",((AJ42*100-AL42*50)+(AG42*10-AI42*7)))</f>
        <v>240</v>
      </c>
    </row>
    <row r="43" ht="15.75" customHeight="1" thickBot="1"/>
    <row r="44" spans="1:39" ht="21" thickBot="1">
      <c r="A44" s="190" t="s">
        <v>21</v>
      </c>
      <c r="B44" s="191"/>
      <c r="C44" s="192"/>
      <c r="D44" s="192"/>
      <c r="E44" s="192" t="s">
        <v>16</v>
      </c>
      <c r="F44" s="192"/>
      <c r="G44" s="192" t="s">
        <v>17</v>
      </c>
      <c r="H44" s="191" t="s">
        <v>18</v>
      </c>
      <c r="I44" s="192"/>
      <c r="J44" s="193" t="s">
        <v>19</v>
      </c>
      <c r="K44" s="194" t="s">
        <v>20</v>
      </c>
      <c r="O44" s="190" t="s">
        <v>33</v>
      </c>
      <c r="P44" s="191"/>
      <c r="Q44" s="192"/>
      <c r="R44" s="192"/>
      <c r="S44" s="192" t="s">
        <v>16</v>
      </c>
      <c r="T44" s="192"/>
      <c r="U44" s="192" t="s">
        <v>17</v>
      </c>
      <c r="V44" s="191" t="s">
        <v>18</v>
      </c>
      <c r="W44" s="192"/>
      <c r="X44" s="193" t="s">
        <v>19</v>
      </c>
      <c r="Y44" s="194" t="s">
        <v>20</v>
      </c>
      <c r="AC44" s="190" t="s">
        <v>44</v>
      </c>
      <c r="AD44" s="191"/>
      <c r="AE44" s="192"/>
      <c r="AF44" s="192"/>
      <c r="AG44" s="192" t="s">
        <v>16</v>
      </c>
      <c r="AH44" s="192"/>
      <c r="AI44" s="192" t="s">
        <v>17</v>
      </c>
      <c r="AJ44" s="191" t="s">
        <v>18</v>
      </c>
      <c r="AK44" s="192"/>
      <c r="AL44" s="193" t="s">
        <v>19</v>
      </c>
      <c r="AM44" s="194" t="s">
        <v>20</v>
      </c>
    </row>
    <row r="45" spans="1:41" ht="20.25">
      <c r="A45" s="197" t="str">
        <f>seeding!B192</f>
        <v>Pedersen Knut Kvaal</v>
      </c>
      <c r="B45" s="159"/>
      <c r="C45" s="160">
        <f>'PL-quali'!T21</f>
        <v>2</v>
      </c>
      <c r="D45" s="160">
        <f>'PL-quali'!T19</f>
        <v>2</v>
      </c>
      <c r="E45" s="161">
        <f>SUM(C45+D45)</f>
        <v>4</v>
      </c>
      <c r="F45" s="162" t="s">
        <v>25</v>
      </c>
      <c r="G45" s="162">
        <f>SUM(B46+B47)</f>
        <v>1</v>
      </c>
      <c r="H45" s="163">
        <f>IF(C45&gt;B46,1,0)+IF(D45&gt;B47,1,0)</f>
        <v>2</v>
      </c>
      <c r="I45" s="164" t="s">
        <v>25</v>
      </c>
      <c r="J45" s="164">
        <f>IF(C45&lt;B46,1,0)+IF(D45&lt;B47,1,0)</f>
        <v>0</v>
      </c>
      <c r="K45" s="165">
        <f>IF(H45+J45=0,"",RANK(M45,M45:M47))</f>
        <v>1</v>
      </c>
      <c r="M45" s="167">
        <f>IF(E45+G45=0,"",((H45*100-J45*50)+(E45*10-G45*7)))</f>
        <v>233</v>
      </c>
      <c r="O45" s="197" t="str">
        <f>seeding!B202</f>
        <v>Aksoy Özyurt</v>
      </c>
      <c r="P45" s="159"/>
      <c r="Q45" s="160">
        <f>'PL-quali'!F9</f>
        <v>0</v>
      </c>
      <c r="R45" s="160">
        <f>'PL-quali'!F7</f>
        <v>0</v>
      </c>
      <c r="S45" s="161">
        <f>SUM(Q45+R45)</f>
        <v>0</v>
      </c>
      <c r="T45" s="162" t="s">
        <v>25</v>
      </c>
      <c r="U45" s="162">
        <f>SUM(P46+P47)</f>
        <v>4</v>
      </c>
      <c r="V45" s="163">
        <f>IF(Q45&gt;P46,1,0)+IF(R45&gt;P47,1,0)</f>
        <v>0</v>
      </c>
      <c r="W45" s="164" t="s">
        <v>25</v>
      </c>
      <c r="X45" s="164">
        <f>IF(Q45&lt;P46,1,0)+IF(R45&lt;P47,1,0)</f>
        <v>2</v>
      </c>
      <c r="Y45" s="165">
        <f>IF(V45+X45=0,"",RANK(AA45,AA45:AA47))</f>
        <v>3</v>
      </c>
      <c r="AA45" s="167">
        <f>IF(S45+U45=0,"",((V45*100-X45*50)+(S45*10-U45*7)))</f>
        <v>-128</v>
      </c>
      <c r="AC45" s="197" t="str">
        <f>seeding!B212</f>
        <v>Rösler Martin</v>
      </c>
      <c r="AD45" s="159"/>
      <c r="AE45" s="160">
        <f>'PL-quali'!AH13</f>
        <v>1</v>
      </c>
      <c r="AF45" s="160">
        <f>'PL-quali'!AH11</f>
        <v>0</v>
      </c>
      <c r="AG45" s="161">
        <f>SUM(AE45+AF45)</f>
        <v>1</v>
      </c>
      <c r="AH45" s="162" t="s">
        <v>25</v>
      </c>
      <c r="AI45" s="162">
        <f>SUM(AD46+AD47)</f>
        <v>4</v>
      </c>
      <c r="AJ45" s="163">
        <f>IF(AE45&gt;AD46,1,0)+IF(AF45&gt;AD47,1,0)</f>
        <v>0</v>
      </c>
      <c r="AK45" s="164" t="s">
        <v>25</v>
      </c>
      <c r="AL45" s="164">
        <f>IF(AE45&lt;AD46,1,0)+IF(AF45&lt;AD47,1,0)</f>
        <v>2</v>
      </c>
      <c r="AM45" s="165">
        <f>IF(AJ45+AL45=0,"",RANK(AO45,AO45:AO47))</f>
        <v>3</v>
      </c>
      <c r="AO45" s="167">
        <f>IF(AG45+AI45=0,"",((AJ45*100-AL45*50)+(AG45*10-AI45*7)))</f>
        <v>-118</v>
      </c>
    </row>
    <row r="46" spans="1:41" ht="20.25">
      <c r="A46" s="198" t="str">
        <f>seeding!B235</f>
        <v>Amberg Dennis</v>
      </c>
      <c r="B46" s="169">
        <f>'PL-quali'!U21</f>
        <v>0</v>
      </c>
      <c r="C46" s="170"/>
      <c r="D46" s="169">
        <f>'PL-quali'!T20</f>
        <v>0</v>
      </c>
      <c r="E46" s="171">
        <f>SUM(B46+D46)</f>
        <v>0</v>
      </c>
      <c r="F46" s="172" t="s">
        <v>25</v>
      </c>
      <c r="G46" s="173">
        <f>SUM(C45+C47)</f>
        <v>4</v>
      </c>
      <c r="H46" s="174">
        <f>IF(B46&gt;C45,1,0)+IF(D46&gt;C47,1,0)</f>
        <v>0</v>
      </c>
      <c r="I46" s="172" t="s">
        <v>25</v>
      </c>
      <c r="J46" s="175">
        <f>IF(B46&lt;C45,1,0)+IF(D46&lt;C47,1,0)</f>
        <v>2</v>
      </c>
      <c r="K46" s="176">
        <f>IF(H46+J46=0,"",RANK(M46,M45:M47))</f>
        <v>3</v>
      </c>
      <c r="M46" s="167">
        <f>IF(E46+G46=0,"",((H46*100-J46*50)+(E46*10-G46*7)))</f>
        <v>-128</v>
      </c>
      <c r="O46" s="198" t="str">
        <f>seeding!B225</f>
        <v>Cokluk Adil</v>
      </c>
      <c r="P46" s="169">
        <f>'PL-quali'!G9</f>
        <v>2</v>
      </c>
      <c r="Q46" s="170"/>
      <c r="R46" s="169">
        <f>'PL-quali'!F8</f>
        <v>2</v>
      </c>
      <c r="S46" s="171">
        <f>SUM(P46+R46)</f>
        <v>4</v>
      </c>
      <c r="T46" s="172" t="s">
        <v>25</v>
      </c>
      <c r="U46" s="173">
        <f>SUM(Q45+Q47)</f>
        <v>0</v>
      </c>
      <c r="V46" s="174">
        <f>IF(P46&gt;Q45,1,0)+IF(R46&gt;Q47,1,0)</f>
        <v>2</v>
      </c>
      <c r="W46" s="172" t="s">
        <v>25</v>
      </c>
      <c r="X46" s="175">
        <f>IF(P46&lt;Q45,1,0)+IF(R46&lt;Q47,1,0)</f>
        <v>0</v>
      </c>
      <c r="Y46" s="176">
        <f>IF(V46+X46=0,"",RANK(AA46,AA45:AA47))</f>
        <v>1</v>
      </c>
      <c r="AA46" s="167">
        <f>IF(S46+U46=0,"",((V46*100-X46*50)+(S46*10-U46*7)))</f>
        <v>240</v>
      </c>
      <c r="AC46" s="198" t="str">
        <f>seeding!B215</f>
        <v>Patt Uwe</v>
      </c>
      <c r="AD46" s="169">
        <f>'PL-quali'!AI13</f>
        <v>2</v>
      </c>
      <c r="AE46" s="170"/>
      <c r="AF46" s="169">
        <f>'PL-quali'!AH12</f>
        <v>0</v>
      </c>
      <c r="AG46" s="171">
        <f>SUM(AD46+AF46)</f>
        <v>2</v>
      </c>
      <c r="AH46" s="172" t="s">
        <v>25</v>
      </c>
      <c r="AI46" s="173">
        <f>SUM(AE45+AE47)</f>
        <v>3</v>
      </c>
      <c r="AJ46" s="174">
        <f>IF(AD46&gt;AE45,1,0)+IF(AF46&gt;AE47,1,0)</f>
        <v>1</v>
      </c>
      <c r="AK46" s="172" t="s">
        <v>25</v>
      </c>
      <c r="AL46" s="175">
        <f>IF(AD46&lt;AE45,1,0)+IF(AF46&lt;AE47,1,0)</f>
        <v>1</v>
      </c>
      <c r="AM46" s="176">
        <f>IF(AJ46+AL46=0,"",RANK(AO46,AO45:AO47))</f>
        <v>2</v>
      </c>
      <c r="AO46" s="167">
        <f>IF(AG46+AI46=0,"",((AJ46*100-AL46*50)+(AG46*10-AI46*7)))</f>
        <v>49</v>
      </c>
    </row>
    <row r="47" spans="1:41" ht="21" thickBot="1">
      <c r="A47" s="168" t="str">
        <f>seeding!B252</f>
        <v>Lallinger Rainer</v>
      </c>
      <c r="B47" s="177">
        <f>'PL-quali'!U19</f>
        <v>1</v>
      </c>
      <c r="C47" s="177">
        <f>'PL-quali'!U20</f>
        <v>2</v>
      </c>
      <c r="D47" s="178"/>
      <c r="E47" s="179">
        <f>SUM(B47+C47)</f>
        <v>3</v>
      </c>
      <c r="F47" s="180" t="s">
        <v>25</v>
      </c>
      <c r="G47" s="181">
        <f>SUM(D45+D46)</f>
        <v>2</v>
      </c>
      <c r="H47" s="179">
        <f>IF(C47&gt;D46,1,0)+IF(B47&gt;D45,1,0)</f>
        <v>1</v>
      </c>
      <c r="I47" s="182" t="s">
        <v>25</v>
      </c>
      <c r="J47" s="182">
        <f>IF(C47&lt;D46,1,0)+IF(B47&lt;D45,1,0)</f>
        <v>1</v>
      </c>
      <c r="K47" s="183">
        <f>IF(H47+J47=0,"",RANK(M47,M45:M47))</f>
        <v>2</v>
      </c>
      <c r="M47" s="167">
        <f>IF(E47+G47=0,"",((H47*100-J47*50)+(E47*10-G47*7)))</f>
        <v>66</v>
      </c>
      <c r="O47" s="168" t="str">
        <f>seeding!B262</f>
        <v>Ronzhes Vadim</v>
      </c>
      <c r="P47" s="177">
        <f>'PL-quali'!G7</f>
        <v>2</v>
      </c>
      <c r="Q47" s="177">
        <f>'PL-quali'!G8</f>
        <v>0</v>
      </c>
      <c r="R47" s="178"/>
      <c r="S47" s="179">
        <f>SUM(P47+Q47)</f>
        <v>2</v>
      </c>
      <c r="T47" s="180" t="s">
        <v>25</v>
      </c>
      <c r="U47" s="181">
        <f>SUM(R45+R46)</f>
        <v>2</v>
      </c>
      <c r="V47" s="179">
        <f>IF(Q47&gt;R46,1,0)+IF(P47&gt;R45,1,0)</f>
        <v>1</v>
      </c>
      <c r="W47" s="182" t="s">
        <v>25</v>
      </c>
      <c r="X47" s="182">
        <f>IF(Q47&lt;R46,1,0)+IF(P47&lt;R45,1,0)</f>
        <v>1</v>
      </c>
      <c r="Y47" s="183">
        <f>IF(V47+X47=0,"",RANK(AA47,AA45:AA47))</f>
        <v>2</v>
      </c>
      <c r="AA47" s="167">
        <f>IF(S47+U47=0,"",((V47*100-X47*50)+(S47*10-U47*7)))</f>
        <v>56</v>
      </c>
      <c r="AC47" s="168" t="str">
        <f>seeding!B272</f>
        <v>Körbel Paul Andre</v>
      </c>
      <c r="AD47" s="177">
        <f>'PL-quali'!AI11</f>
        <v>2</v>
      </c>
      <c r="AE47" s="177">
        <f>'PL-quali'!AI12</f>
        <v>2</v>
      </c>
      <c r="AF47" s="178"/>
      <c r="AG47" s="179">
        <f>SUM(AD47+AE47)</f>
        <v>4</v>
      </c>
      <c r="AH47" s="180" t="s">
        <v>25</v>
      </c>
      <c r="AI47" s="181">
        <f>SUM(AF45+AF46)</f>
        <v>0</v>
      </c>
      <c r="AJ47" s="179">
        <f>IF(AE47&gt;AF46,1,0)+IF(AD47&gt;AF45,1,0)</f>
        <v>2</v>
      </c>
      <c r="AK47" s="182" t="s">
        <v>25</v>
      </c>
      <c r="AL47" s="182">
        <f>IF(AE47&lt;AF46,1,0)+IF(AD47&lt;AF45,1,0)</f>
        <v>0</v>
      </c>
      <c r="AM47" s="183">
        <f>IF(AJ47+AL47=0,"",RANK(AO47,AO45:AO47))</f>
        <v>1</v>
      </c>
      <c r="AO47" s="167">
        <f>IF(AG47+AI47=0,"",((AJ47*100-AL47*50)+(AG47*10-AI47*7)))</f>
        <v>240</v>
      </c>
    </row>
    <row r="48" ht="15.75" thickBot="1"/>
    <row r="49" spans="1:39" ht="21" thickBot="1">
      <c r="A49" s="190" t="s">
        <v>27</v>
      </c>
      <c r="B49" s="191"/>
      <c r="C49" s="192"/>
      <c r="D49" s="192"/>
      <c r="E49" s="192" t="s">
        <v>16</v>
      </c>
      <c r="F49" s="192"/>
      <c r="G49" s="192" t="s">
        <v>17</v>
      </c>
      <c r="H49" s="191" t="s">
        <v>18</v>
      </c>
      <c r="I49" s="192"/>
      <c r="J49" s="193" t="s">
        <v>19</v>
      </c>
      <c r="K49" s="147" t="s">
        <v>20</v>
      </c>
      <c r="O49" s="190" t="s">
        <v>38</v>
      </c>
      <c r="P49" s="191"/>
      <c r="Q49" s="192"/>
      <c r="R49" s="192"/>
      <c r="S49" s="192" t="s">
        <v>16</v>
      </c>
      <c r="T49" s="192"/>
      <c r="U49" s="192" t="s">
        <v>17</v>
      </c>
      <c r="V49" s="191" t="s">
        <v>18</v>
      </c>
      <c r="W49" s="192"/>
      <c r="X49" s="193" t="s">
        <v>19</v>
      </c>
      <c r="Y49" s="147" t="s">
        <v>20</v>
      </c>
      <c r="AC49" s="190" t="s">
        <v>50</v>
      </c>
      <c r="AD49" s="191"/>
      <c r="AE49" s="192"/>
      <c r="AF49" s="192"/>
      <c r="AG49" s="192" t="s">
        <v>16</v>
      </c>
      <c r="AH49" s="192"/>
      <c r="AI49" s="192" t="s">
        <v>17</v>
      </c>
      <c r="AJ49" s="191" t="s">
        <v>18</v>
      </c>
      <c r="AK49" s="192"/>
      <c r="AL49" s="193" t="s">
        <v>19</v>
      </c>
      <c r="AM49" s="147" t="s">
        <v>20</v>
      </c>
    </row>
    <row r="50" spans="1:41" ht="20.25">
      <c r="A50" s="197" t="str">
        <f>seeding!B193</f>
        <v>Ahlert Michael</v>
      </c>
      <c r="B50" s="159"/>
      <c r="C50" s="160">
        <f>'PL-quali'!AA21</f>
        <v>1</v>
      </c>
      <c r="D50" s="160">
        <f>'PL-quali'!AA19</f>
        <v>2</v>
      </c>
      <c r="E50" s="161">
        <f>SUM(C50+D50)</f>
        <v>3</v>
      </c>
      <c r="F50" s="162" t="s">
        <v>25</v>
      </c>
      <c r="G50" s="162">
        <f>SUM(B51+B52)</f>
        <v>2</v>
      </c>
      <c r="H50" s="163">
        <f>IF(C50&gt;B51,1,0)+IF(D50&gt;B52,1,0)</f>
        <v>1</v>
      </c>
      <c r="I50" s="164" t="s">
        <v>25</v>
      </c>
      <c r="J50" s="164">
        <f>IF(C50&lt;B51,1,0)+IF(D50&lt;B52,1,0)</f>
        <v>1</v>
      </c>
      <c r="K50" s="165">
        <f>IF(H50+J50=0,"",RANK(M50,M50:M52))</f>
        <v>2</v>
      </c>
      <c r="M50" s="167">
        <f>IF(E50+G50=0,"",((H50*100-J50*50)+(E50*10-G50*7)))</f>
        <v>66</v>
      </c>
      <c r="O50" s="197" t="str">
        <f>seeding!B203</f>
        <v>Trepkau Dennis</v>
      </c>
      <c r="P50" s="159"/>
      <c r="Q50" s="160">
        <f>'PL-quali'!M9</f>
        <v>1</v>
      </c>
      <c r="R50" s="160">
        <f>'PL-quali'!M7</f>
        <v>0</v>
      </c>
      <c r="S50" s="161">
        <f>SUM(Q50+R50)</f>
        <v>1</v>
      </c>
      <c r="T50" s="162" t="s">
        <v>25</v>
      </c>
      <c r="U50" s="162">
        <f>SUM(P51+P52)</f>
        <v>4</v>
      </c>
      <c r="V50" s="163">
        <f>IF(Q50&gt;P51,1,0)+IF(R50&gt;P52,1,0)</f>
        <v>0</v>
      </c>
      <c r="W50" s="164" t="s">
        <v>25</v>
      </c>
      <c r="X50" s="164">
        <f>IF(Q50&lt;P51,1,0)+IF(R50&lt;P52,1,0)</f>
        <v>2</v>
      </c>
      <c r="Y50" s="165">
        <f>IF(V50+X50=0,"",RANK(AA50,AA50:AA52))</f>
        <v>3</v>
      </c>
      <c r="AA50" s="167">
        <f>IF(S50+U50=0,"",((V50*100-X50*50)+(S50*10-U50*7)))</f>
        <v>-118</v>
      </c>
      <c r="AC50" s="197" t="str">
        <f>seeding!B213</f>
        <v>Haug Dominik</v>
      </c>
      <c r="AD50" s="159"/>
      <c r="AE50" s="160">
        <f>'PL-quali'!AO13</f>
        <v>2</v>
      </c>
      <c r="AF50" s="160">
        <f>'PL-quali'!AO11</f>
        <v>2</v>
      </c>
      <c r="AG50" s="161">
        <f>SUM(AE50+AF50)</f>
        <v>4</v>
      </c>
      <c r="AH50" s="162" t="s">
        <v>25</v>
      </c>
      <c r="AI50" s="162">
        <f>SUM(AD51+AD52)</f>
        <v>1</v>
      </c>
      <c r="AJ50" s="163">
        <f>IF(AE50&gt;AD51,1,0)+IF(AF50&gt;AD52,1,0)</f>
        <v>2</v>
      </c>
      <c r="AK50" s="164" t="s">
        <v>25</v>
      </c>
      <c r="AL50" s="164">
        <f>IF(AE50&lt;AD51,1,0)+IF(AF50&lt;AD52,1,0)</f>
        <v>0</v>
      </c>
      <c r="AM50" s="165">
        <f>IF(AJ50+AL50=0,"",RANK(AO50,AO50:AO52))</f>
        <v>1</v>
      </c>
      <c r="AO50" s="167">
        <f>IF(AG50+AI50=0,"",((AJ50*100-AL50*50)+(AG50*10-AI50*7)))</f>
        <v>233</v>
      </c>
    </row>
    <row r="51" spans="1:41" ht="20.25">
      <c r="A51" s="198" t="str">
        <f>seeding!B234</f>
        <v>Reißig Martin</v>
      </c>
      <c r="B51" s="169">
        <f>'PL-quali'!AB21</f>
        <v>2</v>
      </c>
      <c r="C51" s="170"/>
      <c r="D51" s="169">
        <f>'PL-quali'!AA20</f>
        <v>2</v>
      </c>
      <c r="E51" s="171">
        <f>SUM(B51+D51)</f>
        <v>4</v>
      </c>
      <c r="F51" s="172" t="s">
        <v>25</v>
      </c>
      <c r="G51" s="173">
        <f>SUM(C50+C52)</f>
        <v>1</v>
      </c>
      <c r="H51" s="174">
        <f>IF(B51&gt;C50,1,0)+IF(D51&gt;C52,1,0)</f>
        <v>2</v>
      </c>
      <c r="I51" s="172" t="s">
        <v>25</v>
      </c>
      <c r="J51" s="175">
        <f>IF(B51&lt;C50,1,0)+IF(D51&lt;C52,1,0)</f>
        <v>0</v>
      </c>
      <c r="K51" s="176">
        <f>IF(H51+J51=0,"",RANK(M51,M50:M52))</f>
        <v>1</v>
      </c>
      <c r="M51" s="167">
        <f>IF(E51+G51=0,"",((H51*100-J51*50)+(E51*10-G51*7)))</f>
        <v>233</v>
      </c>
      <c r="O51" s="198" t="str">
        <f>seeding!B224</f>
        <v>Hartung Andreas</v>
      </c>
      <c r="P51" s="169">
        <f>'PL-quali'!N9</f>
        <v>2</v>
      </c>
      <c r="Q51" s="170"/>
      <c r="R51" s="169">
        <f>'PL-quali'!M8</f>
        <v>0</v>
      </c>
      <c r="S51" s="171">
        <f>SUM(P51+R51)</f>
        <v>2</v>
      </c>
      <c r="T51" s="172" t="s">
        <v>25</v>
      </c>
      <c r="U51" s="173">
        <f>SUM(Q50+Q52)</f>
        <v>3</v>
      </c>
      <c r="V51" s="174">
        <f>IF(P51&gt;Q50,1,0)+IF(R51&gt;Q52,1,0)</f>
        <v>1</v>
      </c>
      <c r="W51" s="172" t="s">
        <v>25</v>
      </c>
      <c r="X51" s="175">
        <f>IF(P51&lt;Q50,1,0)+IF(R51&lt;Q52,1,0)</f>
        <v>1</v>
      </c>
      <c r="Y51" s="176">
        <f>IF(V51+X51=0,"",RANK(AA51,AA50:AA52))</f>
        <v>2</v>
      </c>
      <c r="AA51" s="167">
        <f>IF(S51+U51=0,"",((V51*100-X51*50)+(S51*10-U51*7)))</f>
        <v>49</v>
      </c>
      <c r="AC51" s="198" t="str">
        <f>seeding!B214</f>
        <v>Meyer Anne</v>
      </c>
      <c r="AD51" s="169">
        <f>'PL-quali'!AP13</f>
        <v>0</v>
      </c>
      <c r="AE51" s="170"/>
      <c r="AF51" s="169">
        <f>'PL-quali'!AO12</f>
        <v>0</v>
      </c>
      <c r="AG51" s="171">
        <f>SUM(AD51+AF51)</f>
        <v>0</v>
      </c>
      <c r="AH51" s="172" t="s">
        <v>25</v>
      </c>
      <c r="AI51" s="173">
        <f>SUM(AE50+AE52)</f>
        <v>4</v>
      </c>
      <c r="AJ51" s="174">
        <f>IF(AD51&gt;AE50,1,0)+IF(AF51&gt;AE52,1,0)</f>
        <v>0</v>
      </c>
      <c r="AK51" s="172" t="s">
        <v>25</v>
      </c>
      <c r="AL51" s="175">
        <f>IF(AD51&lt;AE50,1,0)+IF(AF51&lt;AE52,1,0)</f>
        <v>2</v>
      </c>
      <c r="AM51" s="176">
        <f>IF(AJ51+AL51=0,"",RANK(AO51,AO50:AO52))</f>
        <v>3</v>
      </c>
      <c r="AO51" s="167">
        <f>IF(AG51+AI51=0,"",((AJ51*100-AL51*50)+(AG51*10-AI51*7)))</f>
        <v>-128</v>
      </c>
    </row>
    <row r="52" spans="1:41" ht="21" thickBot="1">
      <c r="A52" s="168" t="str">
        <f>seeding!B253</f>
        <v>Kraft Alexandra</v>
      </c>
      <c r="B52" s="177">
        <f>'PL-quali'!AB19</f>
        <v>0</v>
      </c>
      <c r="C52" s="177">
        <f>'PL-quali'!AB24</f>
        <v>0</v>
      </c>
      <c r="D52" s="178"/>
      <c r="E52" s="179">
        <f>SUM(B52+C52)</f>
        <v>0</v>
      </c>
      <c r="F52" s="180" t="s">
        <v>25</v>
      </c>
      <c r="G52" s="181">
        <f>SUM(D50+D51)</f>
        <v>4</v>
      </c>
      <c r="H52" s="179">
        <f>IF(C52&gt;D51,1,0)+IF(B52&gt;D50,1,0)</f>
        <v>0</v>
      </c>
      <c r="I52" s="182" t="s">
        <v>25</v>
      </c>
      <c r="J52" s="182">
        <f>IF(C52&lt;D51,1,0)+IF(B52&lt;D50,1,0)</f>
        <v>2</v>
      </c>
      <c r="K52" s="183">
        <f>IF(H52+J52=0,"",RANK(M52,M50:M52))</f>
        <v>3</v>
      </c>
      <c r="M52" s="167">
        <f>IF(E52+G52=0,"",((H52*100-J52*50)+(E52*10-G52*7)))</f>
        <v>-128</v>
      </c>
      <c r="O52" s="168" t="str">
        <f>seeding!B263</f>
        <v>Lodjn Gustav</v>
      </c>
      <c r="P52" s="177">
        <f>'PL-quali'!N7</f>
        <v>2</v>
      </c>
      <c r="Q52" s="177">
        <f>'PL-quali'!N8</f>
        <v>2</v>
      </c>
      <c r="R52" s="178"/>
      <c r="S52" s="179">
        <f>SUM(P52+Q52)</f>
        <v>4</v>
      </c>
      <c r="T52" s="180" t="s">
        <v>25</v>
      </c>
      <c r="U52" s="181">
        <f>SUM(R50+R51)</f>
        <v>0</v>
      </c>
      <c r="V52" s="179">
        <f>IF(Q52&gt;R51,1,0)+IF(P52&gt;R50,1,0)</f>
        <v>2</v>
      </c>
      <c r="W52" s="182" t="s">
        <v>25</v>
      </c>
      <c r="X52" s="182">
        <f>IF(Q52&lt;R51,1,0)+IF(P52&lt;R50,1,0)</f>
        <v>0</v>
      </c>
      <c r="Y52" s="183">
        <f>IF(V52+X52=0,"",RANK(AA52,AA50:AA52))</f>
        <v>1</v>
      </c>
      <c r="AA52" s="167">
        <f>IF(S52+U52=0,"",((V52*100-X52*50)+(S52*10-U52*7)))</f>
        <v>240</v>
      </c>
      <c r="AC52" s="168" t="str">
        <f>seeding!B273</f>
        <v>Müller Markus</v>
      </c>
      <c r="AD52" s="177">
        <f>'PL-quali'!AP11</f>
        <v>1</v>
      </c>
      <c r="AE52" s="177">
        <f>'PL-quali'!AP12</f>
        <v>2</v>
      </c>
      <c r="AF52" s="178"/>
      <c r="AG52" s="179">
        <f>SUM(AD52+AE52)</f>
        <v>3</v>
      </c>
      <c r="AH52" s="180" t="s">
        <v>25</v>
      </c>
      <c r="AI52" s="181">
        <f>SUM(AF50+AF51)</f>
        <v>2</v>
      </c>
      <c r="AJ52" s="179">
        <f>IF(AE52&gt;AF51,1,0)+IF(AD52&gt;AF50,1,0)</f>
        <v>1</v>
      </c>
      <c r="AK52" s="182" t="s">
        <v>25</v>
      </c>
      <c r="AL52" s="182">
        <f>IF(AE52&lt;AF51,1,0)+IF(AD52&lt;AF50,1,0)</f>
        <v>1</v>
      </c>
      <c r="AM52" s="183">
        <f>IF(AJ52+AL52=0,"",RANK(AO52,AO50:AO52))</f>
        <v>2</v>
      </c>
      <c r="AO52" s="167">
        <f>IF(AG52+AI52=0,"",((AJ52*100-AL52*50)+(AG52*10-AI52*7)))</f>
        <v>66</v>
      </c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AW25"/>
  <sheetViews>
    <sheetView zoomScale="85" zoomScaleNormal="85" workbookViewId="0" topLeftCell="A1">
      <selection activeCell="AG29" sqref="AG29"/>
    </sheetView>
  </sheetViews>
  <sheetFormatPr defaultColWidth="9.140625" defaultRowHeight="12.75"/>
  <cols>
    <col min="1" max="1" width="10.421875" style="130" bestFit="1" customWidth="1"/>
    <col min="2" max="2" width="6.8515625" style="138" customWidth="1"/>
    <col min="3" max="3" width="18.00390625" style="138" bestFit="1" customWidth="1"/>
    <col min="4" max="4" width="1.57421875" style="138" bestFit="1" customWidth="1"/>
    <col min="5" max="5" width="21.8515625" style="138" bestFit="1" customWidth="1"/>
    <col min="6" max="6" width="3.7109375" style="138" customWidth="1"/>
    <col min="7" max="7" width="4.421875" style="138" customWidth="1"/>
    <col min="8" max="8" width="6.140625" style="138" customWidth="1"/>
    <col min="9" max="9" width="6.7109375" style="138" customWidth="1"/>
    <col min="10" max="10" width="16.57421875" style="138" bestFit="1" customWidth="1"/>
    <col min="11" max="11" width="1.57421875" style="138" bestFit="1" customWidth="1"/>
    <col min="12" max="12" width="16.7109375" style="138" bestFit="1" customWidth="1"/>
    <col min="13" max="14" width="3.57421875" style="138" customWidth="1"/>
    <col min="15" max="15" width="8.28125" style="138" customWidth="1"/>
    <col min="16" max="16" width="6.7109375" style="138" customWidth="1"/>
    <col min="17" max="17" width="18.421875" style="138" bestFit="1" customWidth="1"/>
    <col min="18" max="18" width="1.57421875" style="138" bestFit="1" customWidth="1"/>
    <col min="19" max="19" width="18.8515625" style="138" bestFit="1" customWidth="1"/>
    <col min="20" max="21" width="3.7109375" style="138" customWidth="1"/>
    <col min="22" max="22" width="7.8515625" style="138" customWidth="1"/>
    <col min="23" max="23" width="6.7109375" style="138" customWidth="1"/>
    <col min="24" max="24" width="17.28125" style="138" bestFit="1" customWidth="1"/>
    <col min="25" max="25" width="1.57421875" style="138" bestFit="1" customWidth="1"/>
    <col min="26" max="26" width="15.00390625" style="138" bestFit="1" customWidth="1"/>
    <col min="27" max="27" width="3.7109375" style="138" customWidth="1"/>
    <col min="28" max="28" width="4.421875" style="138" customWidth="1"/>
    <col min="29" max="29" width="9.8515625" style="138" customWidth="1"/>
    <col min="30" max="30" width="6.7109375" style="138" customWidth="1"/>
    <col min="31" max="31" width="17.28125" style="138" bestFit="1" customWidth="1"/>
    <col min="32" max="32" width="1.57421875" style="138" bestFit="1" customWidth="1"/>
    <col min="33" max="33" width="19.8515625" style="138" bestFit="1" customWidth="1"/>
    <col min="34" max="35" width="3.7109375" style="138" customWidth="1"/>
    <col min="36" max="36" width="11.140625" style="138" customWidth="1"/>
    <col min="37" max="37" width="6.7109375" style="138" customWidth="1"/>
    <col min="38" max="38" width="16.57421875" style="138" bestFit="1" customWidth="1"/>
    <col min="39" max="39" width="1.57421875" style="138" bestFit="1" customWidth="1"/>
    <col min="40" max="40" width="16.421875" style="138" bestFit="1" customWidth="1"/>
    <col min="41" max="42" width="3.7109375" style="138" customWidth="1"/>
    <col min="43" max="16384" width="11.421875" style="141" customWidth="1"/>
  </cols>
  <sheetData>
    <row r="1" spans="1:42" s="139" customFormat="1" ht="12.75">
      <c r="A1" s="130" t="s">
        <v>46</v>
      </c>
      <c r="B1" s="138"/>
      <c r="C1" s="256" t="s">
        <v>63</v>
      </c>
      <c r="D1" s="256"/>
      <c r="E1" s="256"/>
      <c r="F1" s="138"/>
      <c r="G1" s="138"/>
      <c r="H1" s="138"/>
      <c r="I1" s="138"/>
      <c r="J1" s="256" t="s">
        <v>64</v>
      </c>
      <c r="K1" s="256"/>
      <c r="L1" s="256"/>
      <c r="M1" s="138"/>
      <c r="N1" s="138"/>
      <c r="O1" s="138"/>
      <c r="P1" s="138"/>
      <c r="Q1" s="256" t="s">
        <v>65</v>
      </c>
      <c r="R1" s="256"/>
      <c r="S1" s="256"/>
      <c r="T1" s="138"/>
      <c r="U1" s="138"/>
      <c r="V1" s="138"/>
      <c r="W1" s="138"/>
      <c r="X1" s="256" t="s">
        <v>66</v>
      </c>
      <c r="Y1" s="256"/>
      <c r="Z1" s="256"/>
      <c r="AA1" s="138"/>
      <c r="AB1" s="138"/>
      <c r="AC1" s="138"/>
      <c r="AD1" s="138"/>
      <c r="AE1" s="256" t="s">
        <v>67</v>
      </c>
      <c r="AF1" s="256"/>
      <c r="AG1" s="256"/>
      <c r="AH1" s="138"/>
      <c r="AI1" s="138"/>
      <c r="AJ1" s="138"/>
      <c r="AK1" s="138"/>
      <c r="AL1" s="256" t="s">
        <v>68</v>
      </c>
      <c r="AM1" s="256"/>
      <c r="AN1" s="256"/>
      <c r="AO1" s="138"/>
      <c r="AP1" s="138"/>
    </row>
    <row r="2" spans="1:49" s="139" customFormat="1" ht="12.75">
      <c r="A2" s="130"/>
      <c r="B2" s="138"/>
      <c r="C2" s="150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R2" s="140"/>
      <c r="AS2" s="140"/>
      <c r="AT2" s="140"/>
      <c r="AW2" s="140"/>
    </row>
    <row r="3" spans="1:42" ht="12.75">
      <c r="A3" s="130" t="s">
        <v>334</v>
      </c>
      <c r="B3" s="138" t="s">
        <v>113</v>
      </c>
      <c r="C3" s="138" t="str">
        <f>'gr.-quali'!O15</f>
        <v>Rusche Andre</v>
      </c>
      <c r="D3" s="138" t="s">
        <v>25</v>
      </c>
      <c r="E3" s="138" t="str">
        <f>'gr.-quali'!O17</f>
        <v>Brambring Philip</v>
      </c>
      <c r="F3" s="138">
        <v>2</v>
      </c>
      <c r="G3" s="138">
        <v>0</v>
      </c>
      <c r="I3" s="138" t="s">
        <v>109</v>
      </c>
      <c r="J3" s="138" t="str">
        <f>'gr.-quali'!O20</f>
        <v>Rautenberg Tobias</v>
      </c>
      <c r="K3" s="138" t="s">
        <v>25</v>
      </c>
      <c r="L3" s="138" t="str">
        <f>'gr.-quali'!O22</f>
        <v>Luca-Nüßgen Jean</v>
      </c>
      <c r="M3" s="138">
        <v>2</v>
      </c>
      <c r="N3" s="138">
        <v>0</v>
      </c>
      <c r="P3" s="138" t="s">
        <v>100</v>
      </c>
      <c r="Q3" s="138" t="str">
        <f>'gr.-quali'!O25</f>
        <v>Brecel Luca</v>
      </c>
      <c r="R3" s="138" t="s">
        <v>25</v>
      </c>
      <c r="S3" s="138" t="str">
        <f>'gr.-quali'!O27</f>
        <v>Nossenheim Siegmar</v>
      </c>
      <c r="T3" s="138">
        <v>2</v>
      </c>
      <c r="U3" s="138">
        <v>0</v>
      </c>
      <c r="W3" s="138" t="s">
        <v>80</v>
      </c>
      <c r="X3" s="138" t="str">
        <f>'gr.-quali'!O30</f>
        <v>Epp Michael</v>
      </c>
      <c r="Y3" s="138" t="s">
        <v>25</v>
      </c>
      <c r="Z3" s="138" t="str">
        <f>'gr.-quali'!O32</f>
        <v>Mesterjahn Boris</v>
      </c>
      <c r="AA3" s="138">
        <v>2</v>
      </c>
      <c r="AB3" s="138">
        <v>1</v>
      </c>
      <c r="AD3" s="138" t="s">
        <v>168</v>
      </c>
      <c r="AE3" s="138" t="str">
        <f>'gr.-quali'!O35</f>
        <v>Schenk Stefan</v>
      </c>
      <c r="AF3" s="138" t="s">
        <v>25</v>
      </c>
      <c r="AG3" s="138" t="str">
        <f>'gr.-quali'!O37</f>
        <v>Elijas Michael</v>
      </c>
      <c r="AH3" s="138">
        <v>2</v>
      </c>
      <c r="AI3" s="138">
        <v>1</v>
      </c>
      <c r="AK3" s="138" t="s">
        <v>130</v>
      </c>
      <c r="AL3" s="138" t="str">
        <f>'gr.-quali'!O40</f>
        <v>Werres Florian</v>
      </c>
      <c r="AM3" s="138" t="s">
        <v>25</v>
      </c>
      <c r="AN3" s="138" t="str">
        <f>'gr.-quali'!O42</f>
        <v>Mörtel Reinhold</v>
      </c>
      <c r="AO3" s="138">
        <v>1</v>
      </c>
      <c r="AP3" s="138">
        <v>2</v>
      </c>
    </row>
    <row r="4" spans="2:42" ht="12.75">
      <c r="B4" s="138" t="s">
        <v>113</v>
      </c>
      <c r="C4" s="138" t="str">
        <f>'gr.-quali'!O16</f>
        <v>Wiederkehr Jens</v>
      </c>
      <c r="D4" s="138" t="s">
        <v>25</v>
      </c>
      <c r="E4" s="138" t="str">
        <f>'gr.-quali'!O17</f>
        <v>Brambring Philip</v>
      </c>
      <c r="F4" s="138">
        <v>2</v>
      </c>
      <c r="G4" s="138">
        <v>0</v>
      </c>
      <c r="I4" s="138" t="s">
        <v>109</v>
      </c>
      <c r="J4" s="138" t="str">
        <f>'gr.-quali'!O21</f>
        <v>Müller Thomas</v>
      </c>
      <c r="K4" s="138" t="s">
        <v>25</v>
      </c>
      <c r="L4" s="138" t="str">
        <f>'gr.-quali'!O22</f>
        <v>Luca-Nüßgen Jean</v>
      </c>
      <c r="M4" s="138">
        <v>2</v>
      </c>
      <c r="N4" s="138">
        <v>0</v>
      </c>
      <c r="P4" s="138" t="s">
        <v>100</v>
      </c>
      <c r="Q4" s="138" t="str">
        <f>'gr.-quali'!O26</f>
        <v>Ehemann, Michaela</v>
      </c>
      <c r="R4" s="138" t="s">
        <v>25</v>
      </c>
      <c r="S4" s="138" t="str">
        <f>'gr.-quali'!O27</f>
        <v>Nossenheim Siegmar</v>
      </c>
      <c r="T4" s="138">
        <v>2</v>
      </c>
      <c r="U4" s="138">
        <v>0</v>
      </c>
      <c r="W4" s="138" t="s">
        <v>80</v>
      </c>
      <c r="X4" s="138" t="str">
        <f>'gr.-quali'!O31</f>
        <v>Rühle Daniel</v>
      </c>
      <c r="Y4" s="138" t="s">
        <v>25</v>
      </c>
      <c r="Z4" s="138" t="str">
        <f>'gr.-quali'!O32</f>
        <v>Mesterjahn Boris</v>
      </c>
      <c r="AA4" s="138">
        <v>2</v>
      </c>
      <c r="AB4" s="138">
        <v>0</v>
      </c>
      <c r="AD4" s="138" t="s">
        <v>168</v>
      </c>
      <c r="AE4" s="138" t="str">
        <f>'gr.-quali'!O36</f>
        <v>Kempgens Lothar</v>
      </c>
      <c r="AF4" s="138" t="s">
        <v>25</v>
      </c>
      <c r="AG4" s="138" t="str">
        <f>'gr.-quali'!O37</f>
        <v>Elijas Michael</v>
      </c>
      <c r="AH4" s="138">
        <v>1</v>
      </c>
      <c r="AI4" s="138">
        <v>2</v>
      </c>
      <c r="AK4" s="138" t="s">
        <v>130</v>
      </c>
      <c r="AL4" s="138" t="str">
        <f>'gr.-quali'!O41</f>
        <v>Cooper John</v>
      </c>
      <c r="AM4" s="138" t="s">
        <v>25</v>
      </c>
      <c r="AN4" s="138" t="str">
        <f>'gr.-quali'!O42</f>
        <v>Mörtel Reinhold</v>
      </c>
      <c r="AO4" s="138">
        <v>1</v>
      </c>
      <c r="AP4" s="138">
        <v>2</v>
      </c>
    </row>
    <row r="5" spans="2:42" ht="12.75">
      <c r="B5" s="138" t="s">
        <v>113</v>
      </c>
      <c r="C5" s="138" t="str">
        <f>'gr.-quali'!O15</f>
        <v>Rusche Andre</v>
      </c>
      <c r="D5" s="138" t="s">
        <v>25</v>
      </c>
      <c r="E5" s="138" t="str">
        <f>'gr.-quali'!O16</f>
        <v>Wiederkehr Jens</v>
      </c>
      <c r="F5" s="138">
        <v>2</v>
      </c>
      <c r="G5" s="138">
        <v>0</v>
      </c>
      <c r="I5" s="138" t="s">
        <v>109</v>
      </c>
      <c r="J5" s="138" t="str">
        <f>'gr.-quali'!O20</f>
        <v>Rautenberg Tobias</v>
      </c>
      <c r="K5" s="138" t="s">
        <v>25</v>
      </c>
      <c r="L5" s="138" t="str">
        <f>'gr.-quali'!O21</f>
        <v>Müller Thomas</v>
      </c>
      <c r="M5" s="138">
        <v>1</v>
      </c>
      <c r="N5" s="138">
        <v>2</v>
      </c>
      <c r="P5" s="138" t="s">
        <v>100</v>
      </c>
      <c r="Q5" s="138" t="str">
        <f>'gr.-quali'!O26</f>
        <v>Ehemann, Michaela</v>
      </c>
      <c r="R5" s="138" t="s">
        <v>25</v>
      </c>
      <c r="S5" s="138" t="str">
        <f>'gr.-quali'!O25</f>
        <v>Brecel Luca</v>
      </c>
      <c r="T5" s="138">
        <v>0</v>
      </c>
      <c r="U5" s="138">
        <v>2</v>
      </c>
      <c r="W5" s="138" t="s">
        <v>80</v>
      </c>
      <c r="X5" s="138" t="str">
        <f>'gr.-quali'!O30</f>
        <v>Epp Michael</v>
      </c>
      <c r="Y5" s="138" t="s">
        <v>25</v>
      </c>
      <c r="Z5" s="138" t="str">
        <f>'gr.-quali'!O31</f>
        <v>Rühle Daniel</v>
      </c>
      <c r="AA5" s="138">
        <v>0</v>
      </c>
      <c r="AB5" s="138">
        <v>2</v>
      </c>
      <c r="AD5" s="138" t="s">
        <v>168</v>
      </c>
      <c r="AE5" s="138" t="str">
        <f>'gr.-quali'!O35</f>
        <v>Schenk Stefan</v>
      </c>
      <c r="AF5" s="138" t="s">
        <v>25</v>
      </c>
      <c r="AG5" s="138" t="str">
        <f>'gr.-quali'!O36</f>
        <v>Kempgens Lothar</v>
      </c>
      <c r="AH5" s="138">
        <v>2</v>
      </c>
      <c r="AI5" s="138">
        <v>0</v>
      </c>
      <c r="AK5" s="138" t="s">
        <v>130</v>
      </c>
      <c r="AL5" s="138" t="str">
        <f>'gr.-quali'!O40</f>
        <v>Werres Florian</v>
      </c>
      <c r="AM5" s="138" t="s">
        <v>25</v>
      </c>
      <c r="AN5" s="138" t="str">
        <f>'gr.-quali'!O41</f>
        <v>Cooper John</v>
      </c>
      <c r="AO5" s="138">
        <v>2</v>
      </c>
      <c r="AP5" s="138">
        <v>0</v>
      </c>
    </row>
    <row r="7" spans="1:42" ht="12.75">
      <c r="A7" s="130" t="s">
        <v>444</v>
      </c>
      <c r="B7" s="138" t="s">
        <v>102</v>
      </c>
      <c r="C7" s="138" t="str">
        <f>'gr.-quali'!O45</f>
        <v>Aksoy Özyurt</v>
      </c>
      <c r="D7" s="138" t="s">
        <v>25</v>
      </c>
      <c r="E7" s="138" t="str">
        <f>'gr.-quali'!O47</f>
        <v>Ronzhes Vadim</v>
      </c>
      <c r="F7" s="138">
        <v>0</v>
      </c>
      <c r="G7" s="138">
        <v>2</v>
      </c>
      <c r="I7" s="138" t="s">
        <v>103</v>
      </c>
      <c r="J7" s="138" t="str">
        <f>'gr.-quali'!O50</f>
        <v>Trepkau Dennis</v>
      </c>
      <c r="K7" s="138" t="s">
        <v>25</v>
      </c>
      <c r="L7" s="138" t="str">
        <f>'gr.-quali'!O52</f>
        <v>Lodjn Gustav</v>
      </c>
      <c r="M7" s="138">
        <v>0</v>
      </c>
      <c r="N7" s="138">
        <v>2</v>
      </c>
      <c r="P7" s="138" t="s">
        <v>139</v>
      </c>
      <c r="Q7" s="138" t="str">
        <f>'gr.-quali'!AC5</f>
        <v>Veuhoff Ludger</v>
      </c>
      <c r="R7" s="138" t="s">
        <v>25</v>
      </c>
      <c r="S7" s="138" t="str">
        <f>'gr.-quali'!AC7</f>
        <v>Aumeier Stefan</v>
      </c>
      <c r="T7" s="138">
        <v>2</v>
      </c>
      <c r="U7" s="138">
        <v>1</v>
      </c>
      <c r="W7" s="138" t="s">
        <v>70</v>
      </c>
      <c r="X7" s="138" t="str">
        <f>'gr.-quali'!AC10</f>
        <v>Oehler Gert</v>
      </c>
      <c r="Y7" s="138" t="s">
        <v>25</v>
      </c>
      <c r="Z7" s="138" t="str">
        <f>'gr.-quali'!AC12</f>
        <v>Price Robert</v>
      </c>
      <c r="AA7" s="138">
        <v>1</v>
      </c>
      <c r="AB7" s="138">
        <v>2</v>
      </c>
      <c r="AD7" s="138" t="s">
        <v>73</v>
      </c>
      <c r="AE7" s="138" t="str">
        <f>'gr.-quali'!AC15</f>
        <v>von der Warth Jens</v>
      </c>
      <c r="AF7" s="138" t="s">
        <v>25</v>
      </c>
      <c r="AG7" s="138" t="str">
        <f>'gr.-quali'!AC17</f>
        <v>Schneeberger Thomas</v>
      </c>
      <c r="AH7" s="138">
        <v>2</v>
      </c>
      <c r="AI7" s="138">
        <v>0</v>
      </c>
      <c r="AK7" s="138" t="s">
        <v>85</v>
      </c>
      <c r="AL7" s="138" t="str">
        <f>'gr.-quali'!AC20</f>
        <v>Gansbiller Thomas</v>
      </c>
      <c r="AM7" s="138" t="s">
        <v>25</v>
      </c>
      <c r="AN7" s="138" t="str">
        <f>'gr.-quali'!AC22</f>
        <v>Szasz Laslo</v>
      </c>
      <c r="AO7" s="138">
        <v>0</v>
      </c>
      <c r="AP7" s="138">
        <v>2</v>
      </c>
    </row>
    <row r="8" spans="2:42" ht="12.75">
      <c r="B8" s="138" t="s">
        <v>102</v>
      </c>
      <c r="C8" s="138" t="str">
        <f>'gr.-quali'!O46</f>
        <v>Cokluk Adil</v>
      </c>
      <c r="D8" s="138" t="s">
        <v>25</v>
      </c>
      <c r="E8" s="138" t="str">
        <f>'gr.-quali'!O47</f>
        <v>Ronzhes Vadim</v>
      </c>
      <c r="F8" s="138">
        <v>2</v>
      </c>
      <c r="G8" s="138">
        <v>0</v>
      </c>
      <c r="I8" s="138" t="s">
        <v>103</v>
      </c>
      <c r="J8" s="138" t="str">
        <f>'gr.-quali'!O51</f>
        <v>Hartung Andreas</v>
      </c>
      <c r="K8" s="138" t="s">
        <v>25</v>
      </c>
      <c r="L8" s="138" t="str">
        <f>'gr.-quali'!O52</f>
        <v>Lodjn Gustav</v>
      </c>
      <c r="M8" s="138">
        <v>0</v>
      </c>
      <c r="N8" s="138">
        <v>2</v>
      </c>
      <c r="P8" s="138" t="s">
        <v>139</v>
      </c>
      <c r="Q8" s="138" t="str">
        <f>'gr.-quali'!AC6</f>
        <v>Thimm Ralf</v>
      </c>
      <c r="R8" s="138" t="s">
        <v>25</v>
      </c>
      <c r="S8" s="138" t="str">
        <f>'gr.-quali'!AC7</f>
        <v>Aumeier Stefan</v>
      </c>
      <c r="T8" s="138">
        <v>0</v>
      </c>
      <c r="U8" s="138">
        <v>2</v>
      </c>
      <c r="W8" s="138" t="s">
        <v>70</v>
      </c>
      <c r="X8" s="138" t="str">
        <f>'gr.-quali'!AC11</f>
        <v>Rodriguez, Antonio</v>
      </c>
      <c r="Y8" s="138" t="s">
        <v>25</v>
      </c>
      <c r="Z8" s="138" t="str">
        <f>'gr.-quali'!AC12</f>
        <v>Price Robert</v>
      </c>
      <c r="AA8" s="138">
        <v>2</v>
      </c>
      <c r="AB8" s="138">
        <v>0</v>
      </c>
      <c r="AD8" s="138" t="s">
        <v>73</v>
      </c>
      <c r="AE8" s="138" t="str">
        <f>'gr.-quali'!AC16</f>
        <v>Brünner Thomas</v>
      </c>
      <c r="AF8" s="138" t="s">
        <v>25</v>
      </c>
      <c r="AG8" s="138" t="str">
        <f>'gr.-quali'!AC17</f>
        <v>Schneeberger Thomas</v>
      </c>
      <c r="AH8" s="138">
        <v>2</v>
      </c>
      <c r="AI8" s="138">
        <v>0</v>
      </c>
      <c r="AK8" s="138" t="s">
        <v>85</v>
      </c>
      <c r="AL8" s="138" t="str">
        <f>'gr.-quali'!AC21</f>
        <v>Kirchhoff Christian</v>
      </c>
      <c r="AM8" s="138" t="s">
        <v>25</v>
      </c>
      <c r="AN8" s="138" t="str">
        <f>'gr.-quali'!AC22</f>
        <v>Szasz Laslo</v>
      </c>
      <c r="AO8" s="138">
        <v>0</v>
      </c>
      <c r="AP8" s="138">
        <v>2</v>
      </c>
    </row>
    <row r="9" spans="2:42" ht="12.75">
      <c r="B9" s="138" t="s">
        <v>102</v>
      </c>
      <c r="C9" s="138" t="str">
        <f>'gr.-quali'!O45</f>
        <v>Aksoy Özyurt</v>
      </c>
      <c r="D9" s="138" t="s">
        <v>25</v>
      </c>
      <c r="E9" s="138" t="str">
        <f>'gr.-quali'!O46</f>
        <v>Cokluk Adil</v>
      </c>
      <c r="F9" s="138">
        <v>0</v>
      </c>
      <c r="G9" s="138">
        <v>2</v>
      </c>
      <c r="I9" s="138" t="s">
        <v>103</v>
      </c>
      <c r="J9" s="138" t="str">
        <f>'gr.-quali'!O50</f>
        <v>Trepkau Dennis</v>
      </c>
      <c r="K9" s="138" t="s">
        <v>25</v>
      </c>
      <c r="L9" s="138" t="str">
        <f>'gr.-quali'!O51</f>
        <v>Hartung Andreas</v>
      </c>
      <c r="M9" s="138">
        <v>1</v>
      </c>
      <c r="N9" s="138">
        <v>2</v>
      </c>
      <c r="P9" s="138" t="s">
        <v>139</v>
      </c>
      <c r="Q9" s="138" t="str">
        <f>'gr.-quali'!AC5</f>
        <v>Veuhoff Ludger</v>
      </c>
      <c r="R9" s="138" t="s">
        <v>25</v>
      </c>
      <c r="S9" s="138" t="str">
        <f>'gr.-quali'!AC6</f>
        <v>Thimm Ralf</v>
      </c>
      <c r="T9" s="138">
        <v>2</v>
      </c>
      <c r="U9" s="138">
        <v>0</v>
      </c>
      <c r="W9" s="138" t="s">
        <v>70</v>
      </c>
      <c r="X9" s="138" t="str">
        <f>'gr.-quali'!AC10</f>
        <v>Oehler Gert</v>
      </c>
      <c r="Y9" s="138" t="s">
        <v>25</v>
      </c>
      <c r="Z9" s="138" t="str">
        <f>'gr.-quali'!AC11</f>
        <v>Rodriguez, Antonio</v>
      </c>
      <c r="AA9" s="138">
        <v>0</v>
      </c>
      <c r="AB9" s="138">
        <v>2</v>
      </c>
      <c r="AD9" s="138" t="s">
        <v>73</v>
      </c>
      <c r="AE9" s="138" t="str">
        <f>'gr.-quali'!AC15</f>
        <v>von der Warth Jens</v>
      </c>
      <c r="AF9" s="138" t="s">
        <v>25</v>
      </c>
      <c r="AG9" s="138" t="str">
        <f>'gr.-quali'!AC16</f>
        <v>Brünner Thomas</v>
      </c>
      <c r="AH9" s="138">
        <v>2</v>
      </c>
      <c r="AI9" s="138">
        <v>1</v>
      </c>
      <c r="AK9" s="138" t="s">
        <v>85</v>
      </c>
      <c r="AL9" s="138" t="str">
        <f>'gr.-quali'!AC20</f>
        <v>Gansbiller Thomas</v>
      </c>
      <c r="AM9" s="138" t="s">
        <v>25</v>
      </c>
      <c r="AN9" s="138" t="str">
        <f>'gr.-quali'!AC21</f>
        <v>Kirchhoff Christian</v>
      </c>
      <c r="AO9" s="138">
        <v>2</v>
      </c>
      <c r="AP9" s="138">
        <v>0</v>
      </c>
    </row>
    <row r="10" spans="1:49" s="139" customFormat="1" ht="12.75">
      <c r="A10" s="130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W10" s="140"/>
    </row>
    <row r="11" spans="1:42" ht="12.75">
      <c r="A11" s="130" t="s">
        <v>445</v>
      </c>
      <c r="B11" s="138" t="s">
        <v>140</v>
      </c>
      <c r="C11" s="138" t="str">
        <f>'gr.-quali'!AC25</f>
        <v>Rehm Holger</v>
      </c>
      <c r="D11" s="138" t="s">
        <v>25</v>
      </c>
      <c r="E11" s="138" t="str">
        <f>'gr.-quali'!AC27</f>
        <v>Watzak-Helmer Matthias</v>
      </c>
      <c r="F11" s="138">
        <v>2</v>
      </c>
      <c r="G11" s="138">
        <v>0</v>
      </c>
      <c r="I11" s="138" t="s">
        <v>71</v>
      </c>
      <c r="J11" s="138" t="str">
        <f>'gr.-quali'!AC30</f>
        <v>Wiese Marius</v>
      </c>
      <c r="K11" s="138" t="s">
        <v>25</v>
      </c>
      <c r="L11" s="138" t="str">
        <f>'gr.-quali'!AC32</f>
        <v>Vesely Stefan</v>
      </c>
      <c r="M11" s="138">
        <v>2</v>
      </c>
      <c r="N11" s="138">
        <v>0</v>
      </c>
      <c r="P11" s="138" t="s">
        <v>74</v>
      </c>
      <c r="Q11" s="138" t="str">
        <f>'gr.-quali'!AC35</f>
        <v>Stahl Michael</v>
      </c>
      <c r="R11" s="138" t="s">
        <v>25</v>
      </c>
      <c r="S11" s="138" t="str">
        <f>'gr.-quali'!AC37</f>
        <v>Zabloudil Stepan</v>
      </c>
      <c r="T11" s="138">
        <v>0</v>
      </c>
      <c r="U11" s="138">
        <v>2</v>
      </c>
      <c r="W11" s="138" t="s">
        <v>123</v>
      </c>
      <c r="X11" s="138" t="str">
        <f>'gr.-quali'!AC40</f>
        <v>Gasiorowski Rafael</v>
      </c>
      <c r="Y11" s="138" t="s">
        <v>25</v>
      </c>
      <c r="Z11" s="138" t="str">
        <f>'gr.-quali'!AC42</f>
        <v>Nawabi Mohammed</v>
      </c>
      <c r="AA11" s="138">
        <v>0</v>
      </c>
      <c r="AB11" s="138">
        <v>2</v>
      </c>
      <c r="AD11" s="138" t="s">
        <v>114</v>
      </c>
      <c r="AE11" s="138" t="str">
        <f>'gr.-quali'!AC45</f>
        <v>Rösler Martin</v>
      </c>
      <c r="AF11" s="138" t="s">
        <v>25</v>
      </c>
      <c r="AG11" s="138" t="str">
        <f>'gr.-quali'!AC47</f>
        <v>Körbel Paul Andre</v>
      </c>
      <c r="AH11" s="138">
        <v>0</v>
      </c>
      <c r="AI11" s="138">
        <v>2</v>
      </c>
      <c r="AK11" s="138" t="s">
        <v>170</v>
      </c>
      <c r="AL11" s="138" t="str">
        <f>'gr.-quali'!AC50</f>
        <v>Haug Dominik</v>
      </c>
      <c r="AM11" s="138" t="s">
        <v>25</v>
      </c>
      <c r="AN11" s="138" t="str">
        <f>'gr.-quali'!AC52</f>
        <v>Müller Markus</v>
      </c>
      <c r="AO11" s="138">
        <v>2</v>
      </c>
      <c r="AP11" s="138">
        <v>1</v>
      </c>
    </row>
    <row r="12" spans="2:42" ht="12.75">
      <c r="B12" s="138" t="s">
        <v>140</v>
      </c>
      <c r="C12" s="138" t="str">
        <f>'gr.-quali'!AC26</f>
        <v>Senne Thomas</v>
      </c>
      <c r="D12" s="138" t="s">
        <v>25</v>
      </c>
      <c r="E12" s="138" t="str">
        <f>'gr.-quali'!AC27</f>
        <v>Watzak-Helmer Matthias</v>
      </c>
      <c r="F12" s="138">
        <v>2</v>
      </c>
      <c r="G12" s="138">
        <v>0</v>
      </c>
      <c r="I12" s="138" t="s">
        <v>71</v>
      </c>
      <c r="J12" s="138" t="str">
        <f>'gr.-quali'!AC31</f>
        <v>Strnad Bernd</v>
      </c>
      <c r="K12" s="138" t="s">
        <v>25</v>
      </c>
      <c r="L12" s="138" t="str">
        <f>'gr.-quali'!AC32</f>
        <v>Vesely Stefan</v>
      </c>
      <c r="M12" s="138">
        <v>0</v>
      </c>
      <c r="N12" s="138">
        <v>2</v>
      </c>
      <c r="P12" s="138" t="s">
        <v>74</v>
      </c>
      <c r="Q12" s="138" t="str">
        <f>'gr.-quali'!AC36</f>
        <v>Böhm Mark</v>
      </c>
      <c r="R12" s="138" t="s">
        <v>25</v>
      </c>
      <c r="S12" s="138" t="str">
        <f>'gr.-quali'!AC37</f>
        <v>Zabloudil Stepan</v>
      </c>
      <c r="T12" s="138">
        <v>2</v>
      </c>
      <c r="U12" s="138">
        <v>1</v>
      </c>
      <c r="W12" s="138" t="s">
        <v>123</v>
      </c>
      <c r="X12" s="138" t="str">
        <f>'gr.-quali'!AC41</f>
        <v>Wolter Melanie</v>
      </c>
      <c r="Y12" s="138" t="s">
        <v>25</v>
      </c>
      <c r="Z12" s="138" t="str">
        <f>'gr.-quali'!AC42</f>
        <v>Nawabi Mohammed</v>
      </c>
      <c r="AA12" s="138">
        <v>0</v>
      </c>
      <c r="AB12" s="138">
        <v>2</v>
      </c>
      <c r="AD12" s="138" t="s">
        <v>114</v>
      </c>
      <c r="AE12" s="138" t="str">
        <f>'gr.-quali'!AC46</f>
        <v>Patt Uwe</v>
      </c>
      <c r="AF12" s="138" t="s">
        <v>25</v>
      </c>
      <c r="AG12" s="138" t="str">
        <f>'gr.-quali'!AC47</f>
        <v>Körbel Paul Andre</v>
      </c>
      <c r="AH12" s="138">
        <v>0</v>
      </c>
      <c r="AI12" s="138">
        <v>2</v>
      </c>
      <c r="AK12" s="138" t="s">
        <v>170</v>
      </c>
      <c r="AL12" s="138" t="str">
        <f>'gr.-quali'!AC51</f>
        <v>Meyer Anne</v>
      </c>
      <c r="AM12" s="138" t="s">
        <v>25</v>
      </c>
      <c r="AN12" s="138" t="str">
        <f>'gr.-quali'!AC52</f>
        <v>Müller Markus</v>
      </c>
      <c r="AO12" s="138">
        <v>0</v>
      </c>
      <c r="AP12" s="138">
        <v>2</v>
      </c>
    </row>
    <row r="13" spans="2:42" ht="12.75">
      <c r="B13" s="138" t="s">
        <v>140</v>
      </c>
      <c r="C13" s="138" t="str">
        <f>'gr.-quali'!AC25</f>
        <v>Rehm Holger</v>
      </c>
      <c r="D13" s="138" t="s">
        <v>25</v>
      </c>
      <c r="E13" s="138" t="str">
        <f>'gr.-quali'!AC26</f>
        <v>Senne Thomas</v>
      </c>
      <c r="F13" s="138">
        <v>2</v>
      </c>
      <c r="G13" s="138">
        <v>1</v>
      </c>
      <c r="I13" s="138" t="s">
        <v>71</v>
      </c>
      <c r="J13" s="138" t="str">
        <f>'gr.-quali'!AC30</f>
        <v>Wiese Marius</v>
      </c>
      <c r="K13" s="138" t="s">
        <v>25</v>
      </c>
      <c r="L13" s="138" t="str">
        <f>'gr.-quali'!AC31</f>
        <v>Strnad Bernd</v>
      </c>
      <c r="M13" s="138">
        <v>2</v>
      </c>
      <c r="N13" s="138">
        <v>0</v>
      </c>
      <c r="P13" s="138" t="s">
        <v>74</v>
      </c>
      <c r="Q13" s="138" t="str">
        <f>'gr.-quali'!AC35</f>
        <v>Stahl Michael</v>
      </c>
      <c r="R13" s="138" t="s">
        <v>25</v>
      </c>
      <c r="S13" s="138" t="str">
        <f>'gr.-quali'!AC36</f>
        <v>Böhm Mark</v>
      </c>
      <c r="T13" s="138">
        <v>2</v>
      </c>
      <c r="U13" s="138">
        <v>1</v>
      </c>
      <c r="W13" s="138" t="s">
        <v>123</v>
      </c>
      <c r="X13" s="138" t="str">
        <f>'gr.-quali'!AC40</f>
        <v>Gasiorowski Rafael</v>
      </c>
      <c r="Y13" s="138" t="s">
        <v>25</v>
      </c>
      <c r="Z13" s="138" t="str">
        <f>'gr.-quali'!AC41</f>
        <v>Wolter Melanie</v>
      </c>
      <c r="AA13" s="138">
        <v>0</v>
      </c>
      <c r="AB13" s="138">
        <v>2</v>
      </c>
      <c r="AD13" s="138" t="s">
        <v>114</v>
      </c>
      <c r="AE13" s="138" t="str">
        <f>'gr.-quali'!AC45</f>
        <v>Rösler Martin</v>
      </c>
      <c r="AF13" s="138" t="s">
        <v>25</v>
      </c>
      <c r="AG13" s="138" t="str">
        <f>'gr.-quali'!AC46</f>
        <v>Patt Uwe</v>
      </c>
      <c r="AH13" s="138">
        <v>1</v>
      </c>
      <c r="AI13" s="138">
        <v>2</v>
      </c>
      <c r="AK13" s="138" t="s">
        <v>170</v>
      </c>
      <c r="AL13" s="138" t="str">
        <f>'gr.-quali'!AC50</f>
        <v>Haug Dominik</v>
      </c>
      <c r="AM13" s="138" t="s">
        <v>25</v>
      </c>
      <c r="AN13" s="138" t="str">
        <f>'gr.-quali'!AC51</f>
        <v>Meyer Anne</v>
      </c>
      <c r="AO13" s="138">
        <v>2</v>
      </c>
      <c r="AP13" s="138">
        <v>0</v>
      </c>
    </row>
    <row r="17" spans="1:42" s="139" customFormat="1" ht="12.75">
      <c r="A17" s="130"/>
      <c r="B17" s="138"/>
      <c r="C17" s="256" t="s">
        <v>153</v>
      </c>
      <c r="D17" s="256"/>
      <c r="E17" s="256"/>
      <c r="F17" s="138"/>
      <c r="G17" s="138"/>
      <c r="H17" s="138"/>
      <c r="I17" s="138"/>
      <c r="J17" s="256" t="s">
        <v>154</v>
      </c>
      <c r="K17" s="256"/>
      <c r="L17" s="256"/>
      <c r="M17" s="138"/>
      <c r="N17" s="138"/>
      <c r="O17" s="138"/>
      <c r="P17" s="138"/>
      <c r="Q17" s="256" t="s">
        <v>155</v>
      </c>
      <c r="R17" s="256"/>
      <c r="S17" s="256"/>
      <c r="T17" s="138"/>
      <c r="U17" s="138"/>
      <c r="V17" s="138"/>
      <c r="W17" s="138"/>
      <c r="X17" s="256" t="s">
        <v>156</v>
      </c>
      <c r="Y17" s="256"/>
      <c r="Z17" s="256"/>
      <c r="AA17" s="138"/>
      <c r="AB17" s="138"/>
      <c r="AC17" s="138"/>
      <c r="AD17" s="138"/>
      <c r="AE17" s="256" t="s">
        <v>157</v>
      </c>
      <c r="AF17" s="256"/>
      <c r="AG17" s="256"/>
      <c r="AH17" s="138"/>
      <c r="AI17" s="138"/>
      <c r="AJ17" s="138"/>
      <c r="AK17" s="138"/>
      <c r="AL17" s="256" t="s">
        <v>158</v>
      </c>
      <c r="AM17" s="256"/>
      <c r="AN17" s="256"/>
      <c r="AO17" s="138"/>
      <c r="AP17" s="138"/>
    </row>
    <row r="19" spans="1:42" ht="12.75">
      <c r="A19" s="130" t="s">
        <v>334</v>
      </c>
      <c r="B19" s="138" t="s">
        <v>488</v>
      </c>
      <c r="C19" s="138" t="str">
        <f>'gr.-quali'!A5</f>
        <v>Heyden Daniel</v>
      </c>
      <c r="D19" s="138" t="s">
        <v>25</v>
      </c>
      <c r="E19" s="138" t="str">
        <f>'gr.-quali'!A7</f>
        <v>Buck Reiner</v>
      </c>
      <c r="F19" s="138">
        <v>1</v>
      </c>
      <c r="G19" s="138">
        <v>2</v>
      </c>
      <c r="I19" s="138" t="s">
        <v>495</v>
      </c>
      <c r="J19" s="138" t="str">
        <f>'gr.-quali'!A40</f>
        <v>Nulty Dermot</v>
      </c>
      <c r="K19" s="138" t="s">
        <v>25</v>
      </c>
      <c r="L19" s="138" t="str">
        <f>'gr.-quali'!A42</f>
        <v>Kaske Stephan</v>
      </c>
      <c r="M19" s="138">
        <v>0</v>
      </c>
      <c r="N19" s="138">
        <v>2</v>
      </c>
      <c r="P19" s="138" t="s">
        <v>496</v>
      </c>
      <c r="Q19" s="138" t="str">
        <f>'gr.-quali'!A45</f>
        <v>Pedersen Knut Kvaal</v>
      </c>
      <c r="R19" s="138" t="s">
        <v>25</v>
      </c>
      <c r="S19" s="138" t="str">
        <f>'gr.-quali'!A47</f>
        <v>Lallinger Rainer</v>
      </c>
      <c r="T19" s="138">
        <v>2</v>
      </c>
      <c r="U19" s="138">
        <v>1</v>
      </c>
      <c r="W19" s="138" t="s">
        <v>84</v>
      </c>
      <c r="X19" s="138" t="str">
        <f>'gr.-quali'!A50</f>
        <v>Ahlert Michael</v>
      </c>
      <c r="Y19" s="138" t="s">
        <v>25</v>
      </c>
      <c r="Z19" s="138" t="str">
        <f>'gr.-quali'!A52</f>
        <v>Kraft Alexandra</v>
      </c>
      <c r="AA19" s="138">
        <v>2</v>
      </c>
      <c r="AB19" s="138">
        <v>0</v>
      </c>
      <c r="AD19" s="138" t="s">
        <v>101</v>
      </c>
      <c r="AE19" s="138" t="str">
        <f>'gr.-quali'!O5</f>
        <v>Richter Robert</v>
      </c>
      <c r="AF19" s="138" t="s">
        <v>25</v>
      </c>
      <c r="AG19" s="138" t="str">
        <f>'gr.-quali'!O7</f>
        <v>Vodrazka Petr</v>
      </c>
      <c r="AH19" s="138">
        <v>2</v>
      </c>
      <c r="AI19" s="138">
        <v>0</v>
      </c>
      <c r="AK19" s="138" t="s">
        <v>126</v>
      </c>
      <c r="AL19" s="138" t="str">
        <f>'gr.-quali'!O10</f>
        <v>Wacker Thomas</v>
      </c>
      <c r="AM19" s="138" t="s">
        <v>25</v>
      </c>
      <c r="AN19" s="138" t="str">
        <f>'gr.-quali'!O12</f>
        <v>Hoch Peter</v>
      </c>
      <c r="AO19" s="138">
        <v>2</v>
      </c>
      <c r="AP19" s="138">
        <v>1</v>
      </c>
    </row>
    <row r="20" spans="2:42" ht="12.75">
      <c r="B20" s="138" t="s">
        <v>488</v>
      </c>
      <c r="C20" s="138" t="str">
        <f>'gr.-quali'!A6</f>
        <v>NA</v>
      </c>
      <c r="D20" s="138" t="s">
        <v>25</v>
      </c>
      <c r="E20" s="138" t="str">
        <f>'gr.-quali'!A7</f>
        <v>Buck Reiner</v>
      </c>
      <c r="F20" s="138">
        <v>0</v>
      </c>
      <c r="G20" s="138">
        <v>2</v>
      </c>
      <c r="I20" s="138" t="s">
        <v>495</v>
      </c>
      <c r="J20" s="138" t="str">
        <f>'gr.-quali'!A41</f>
        <v>Bach Michael</v>
      </c>
      <c r="K20" s="138" t="s">
        <v>25</v>
      </c>
      <c r="L20" s="138" t="str">
        <f>'gr.-quali'!A42</f>
        <v>Kaske Stephan</v>
      </c>
      <c r="M20" s="138">
        <v>2</v>
      </c>
      <c r="N20" s="138">
        <v>0</v>
      </c>
      <c r="P20" s="138" t="s">
        <v>496</v>
      </c>
      <c r="Q20" s="138" t="str">
        <f>'gr.-quali'!A46</f>
        <v>Amberg Dennis</v>
      </c>
      <c r="R20" s="138" t="s">
        <v>25</v>
      </c>
      <c r="S20" s="138" t="str">
        <f>'gr.-quali'!A47</f>
        <v>Lallinger Rainer</v>
      </c>
      <c r="T20" s="138">
        <v>0</v>
      </c>
      <c r="U20" s="138">
        <v>2</v>
      </c>
      <c r="W20" s="138" t="s">
        <v>84</v>
      </c>
      <c r="X20" s="138" t="str">
        <f>'gr.-quali'!A51</f>
        <v>Reißig Martin</v>
      </c>
      <c r="Y20" s="138" t="s">
        <v>25</v>
      </c>
      <c r="Z20" s="138" t="str">
        <f>'gr.-quali'!A52</f>
        <v>Kraft Alexandra</v>
      </c>
      <c r="AA20" s="138">
        <v>2</v>
      </c>
      <c r="AB20" s="138">
        <v>1</v>
      </c>
      <c r="AD20" s="138" t="s">
        <v>101</v>
      </c>
      <c r="AE20" s="138" t="str">
        <f>'gr.-quali'!O6</f>
        <v>Grindemann Marius</v>
      </c>
      <c r="AF20" s="138" t="s">
        <v>25</v>
      </c>
      <c r="AG20" s="138" t="str">
        <f>'gr.-quali'!O7</f>
        <v>Vodrazka Petr</v>
      </c>
      <c r="AH20" s="138">
        <v>2</v>
      </c>
      <c r="AI20" s="138">
        <v>0</v>
      </c>
      <c r="AK20" s="138" t="s">
        <v>126</v>
      </c>
      <c r="AL20" s="138" t="str">
        <f>'gr.-quali'!O11</f>
        <v>Amberg Erik</v>
      </c>
      <c r="AM20" s="138" t="s">
        <v>25</v>
      </c>
      <c r="AN20" s="138" t="str">
        <f>'gr.-quali'!O12</f>
        <v>Hoch Peter</v>
      </c>
      <c r="AO20" s="138">
        <v>0</v>
      </c>
      <c r="AP20" s="138">
        <v>2</v>
      </c>
    </row>
    <row r="21" spans="2:42" ht="12.75">
      <c r="B21" s="138" t="s">
        <v>488</v>
      </c>
      <c r="C21" s="138" t="str">
        <f>'gr.-quali'!A5</f>
        <v>Heyden Daniel</v>
      </c>
      <c r="D21" s="138" t="s">
        <v>25</v>
      </c>
      <c r="E21" s="138" t="str">
        <f>'gr.-quali'!A6</f>
        <v>NA</v>
      </c>
      <c r="F21" s="138">
        <v>2</v>
      </c>
      <c r="G21" s="138">
        <v>0</v>
      </c>
      <c r="I21" s="138" t="s">
        <v>495</v>
      </c>
      <c r="J21" s="138" t="str">
        <f>'gr.-quali'!A40</f>
        <v>Nulty Dermot</v>
      </c>
      <c r="K21" s="138" t="s">
        <v>25</v>
      </c>
      <c r="L21" s="138" t="str">
        <f>'gr.-quali'!A41</f>
        <v>Bach Michael</v>
      </c>
      <c r="M21" s="138">
        <v>0</v>
      </c>
      <c r="N21" s="138">
        <v>2</v>
      </c>
      <c r="P21" s="138" t="s">
        <v>496</v>
      </c>
      <c r="Q21" s="138" t="str">
        <f>'gr.-quali'!A45</f>
        <v>Pedersen Knut Kvaal</v>
      </c>
      <c r="R21" s="138" t="s">
        <v>25</v>
      </c>
      <c r="S21" s="138" t="str">
        <f>'gr.-quali'!A46</f>
        <v>Amberg Dennis</v>
      </c>
      <c r="T21" s="138">
        <v>2</v>
      </c>
      <c r="U21" s="138">
        <v>0</v>
      </c>
      <c r="W21" s="138" t="s">
        <v>84</v>
      </c>
      <c r="X21" s="138" t="str">
        <f>'gr.-quali'!A50</f>
        <v>Ahlert Michael</v>
      </c>
      <c r="Y21" s="138" t="s">
        <v>25</v>
      </c>
      <c r="Z21" s="138" t="str">
        <f>'gr.-quali'!A51</f>
        <v>Reißig Martin</v>
      </c>
      <c r="AA21" s="138">
        <v>1</v>
      </c>
      <c r="AB21" s="138">
        <v>2</v>
      </c>
      <c r="AD21" s="138" t="s">
        <v>101</v>
      </c>
      <c r="AE21" s="138" t="str">
        <f>'gr.-quali'!O5</f>
        <v>Richter Robert</v>
      </c>
      <c r="AF21" s="138" t="s">
        <v>25</v>
      </c>
      <c r="AG21" s="138" t="str">
        <f>'gr.-quali'!O6</f>
        <v>Grindemann Marius</v>
      </c>
      <c r="AH21" s="138">
        <v>2</v>
      </c>
      <c r="AI21" s="138">
        <v>1</v>
      </c>
      <c r="AK21" s="138" t="s">
        <v>126</v>
      </c>
      <c r="AL21" s="138" t="str">
        <f>'gr.-quali'!O10</f>
        <v>Wacker Thomas</v>
      </c>
      <c r="AM21" s="138" t="s">
        <v>25</v>
      </c>
      <c r="AN21" s="138" t="str">
        <f>'gr.-quali'!O11</f>
        <v>Amberg Erik</v>
      </c>
      <c r="AO21" s="138">
        <v>2</v>
      </c>
      <c r="AP21" s="138">
        <v>1</v>
      </c>
    </row>
    <row r="23" spans="1:42" ht="12.75">
      <c r="A23" s="130" t="s">
        <v>444</v>
      </c>
      <c r="B23" s="138" t="s">
        <v>494</v>
      </c>
      <c r="C23" s="138" t="str">
        <f>'gr.-quali'!A35</f>
        <v>Müller Jan-Christoph</v>
      </c>
      <c r="D23" s="138" t="s">
        <v>25</v>
      </c>
      <c r="E23" s="138" t="str">
        <f>'gr.-quali'!A37</f>
        <v>Jungk Christian</v>
      </c>
      <c r="F23" s="138">
        <v>1</v>
      </c>
      <c r="G23" s="138">
        <v>2</v>
      </c>
      <c r="I23" s="138" t="s">
        <v>489</v>
      </c>
      <c r="J23" s="138" t="str">
        <f>'gr.-quali'!A10</f>
        <v>Joachim Stefan</v>
      </c>
      <c r="K23" s="138" t="s">
        <v>25</v>
      </c>
      <c r="L23" s="138" t="str">
        <f>'gr.-quali'!A12</f>
        <v>Butz Paul</v>
      </c>
      <c r="M23" s="138">
        <v>2</v>
      </c>
      <c r="N23" s="138">
        <v>0</v>
      </c>
      <c r="P23" s="138" t="s">
        <v>490</v>
      </c>
      <c r="Q23" s="138" t="str">
        <f>'gr.-quali'!A15</f>
        <v>Lösch Marc</v>
      </c>
      <c r="R23" s="138" t="s">
        <v>25</v>
      </c>
      <c r="S23" s="138" t="str">
        <f>'gr.-quali'!A17</f>
        <v>Breitenstein Nicole</v>
      </c>
      <c r="T23" s="138">
        <v>2</v>
      </c>
      <c r="U23" s="138">
        <v>0</v>
      </c>
      <c r="W23" s="138" t="s">
        <v>491</v>
      </c>
      <c r="X23" s="138" t="str">
        <f>'gr.-quali'!A20</f>
        <v>Greulich Joachim</v>
      </c>
      <c r="Y23" s="138" t="s">
        <v>25</v>
      </c>
      <c r="Z23" s="138" t="str">
        <f>'gr.-quali'!A22</f>
        <v>Dill Jennifer</v>
      </c>
      <c r="AA23" s="138">
        <v>2</v>
      </c>
      <c r="AB23" s="138">
        <v>0</v>
      </c>
      <c r="AD23" s="138" t="s">
        <v>492</v>
      </c>
      <c r="AE23" s="138" t="str">
        <f>'gr.-quali'!A25</f>
        <v>Guskov Eugen</v>
      </c>
      <c r="AF23" s="138" t="s">
        <v>25</v>
      </c>
      <c r="AG23" s="138" t="str">
        <f>'gr.-quali'!A27</f>
        <v>Fiedler Carsten</v>
      </c>
      <c r="AH23" s="138">
        <v>2</v>
      </c>
      <c r="AI23" s="138">
        <v>0</v>
      </c>
      <c r="AK23" s="138" t="s">
        <v>493</v>
      </c>
      <c r="AL23" s="138" t="str">
        <f>'gr.-quali'!A30</f>
        <v>Heichele Robert</v>
      </c>
      <c r="AM23" s="138" t="s">
        <v>25</v>
      </c>
      <c r="AN23" s="138" t="str">
        <f>'gr.-quali'!A32</f>
        <v>Führlinger Markus</v>
      </c>
      <c r="AO23" s="138">
        <v>0</v>
      </c>
      <c r="AP23" s="138">
        <v>2</v>
      </c>
    </row>
    <row r="24" spans="2:42" ht="12.75">
      <c r="B24" s="138" t="s">
        <v>494</v>
      </c>
      <c r="C24" s="138" t="str">
        <f>'gr.-quali'!A36</f>
        <v>Wong Detlev</v>
      </c>
      <c r="D24" s="138" t="s">
        <v>25</v>
      </c>
      <c r="E24" s="138" t="str">
        <f>'gr.-quali'!A37</f>
        <v>Jungk Christian</v>
      </c>
      <c r="F24" s="138">
        <v>0</v>
      </c>
      <c r="G24" s="138">
        <v>2</v>
      </c>
      <c r="I24" s="138" t="s">
        <v>489</v>
      </c>
      <c r="J24" s="138" t="str">
        <f>'gr.-quali'!A11</f>
        <v>Hezel Frank</v>
      </c>
      <c r="K24" s="138" t="s">
        <v>25</v>
      </c>
      <c r="L24" s="138" t="str">
        <f>'gr.-quali'!A12</f>
        <v>Butz Paul</v>
      </c>
      <c r="M24" s="138">
        <v>0</v>
      </c>
      <c r="N24" s="138">
        <v>2</v>
      </c>
      <c r="P24" s="138" t="s">
        <v>490</v>
      </c>
      <c r="Q24" s="138" t="str">
        <f>'gr.-quali'!A16</f>
        <v>Winters Laurin</v>
      </c>
      <c r="R24" s="138" t="s">
        <v>25</v>
      </c>
      <c r="S24" s="138" t="str">
        <f>'gr.-quali'!A17</f>
        <v>Breitenstein Nicole</v>
      </c>
      <c r="T24" s="138">
        <v>2</v>
      </c>
      <c r="U24" s="138">
        <v>0</v>
      </c>
      <c r="W24" s="138" t="s">
        <v>491</v>
      </c>
      <c r="X24" s="138" t="str">
        <f>'gr.-quali'!A21</f>
        <v>Kistler Ernst</v>
      </c>
      <c r="Y24" s="138" t="s">
        <v>25</v>
      </c>
      <c r="Z24" s="138" t="str">
        <f>'gr.-quali'!A22</f>
        <v>Dill Jennifer</v>
      </c>
      <c r="AA24" s="138">
        <v>2</v>
      </c>
      <c r="AB24" s="138">
        <v>0</v>
      </c>
      <c r="AD24" s="138" t="s">
        <v>492</v>
      </c>
      <c r="AE24" s="138" t="str">
        <f>'gr.-quali'!A26</f>
        <v>Mutz Heiko</v>
      </c>
      <c r="AF24" s="138" t="s">
        <v>25</v>
      </c>
      <c r="AG24" s="138" t="str">
        <f>'gr.-quali'!A27</f>
        <v>Fiedler Carsten</v>
      </c>
      <c r="AH24" s="138">
        <v>2</v>
      </c>
      <c r="AI24" s="138">
        <v>0</v>
      </c>
      <c r="AK24" s="138" t="s">
        <v>493</v>
      </c>
      <c r="AL24" s="138" t="str">
        <f>'gr.-quali'!A31</f>
        <v>Schöffler Julia</v>
      </c>
      <c r="AM24" s="138" t="s">
        <v>25</v>
      </c>
      <c r="AN24" s="138" t="str">
        <f>'gr.-quali'!A32</f>
        <v>Führlinger Markus</v>
      </c>
      <c r="AO24" s="138">
        <v>0</v>
      </c>
      <c r="AP24" s="138">
        <v>2</v>
      </c>
    </row>
    <row r="25" spans="2:42" ht="12.75">
      <c r="B25" s="138" t="s">
        <v>494</v>
      </c>
      <c r="C25" s="138" t="str">
        <f>'gr.-quali'!A35</f>
        <v>Müller Jan-Christoph</v>
      </c>
      <c r="D25" s="138" t="s">
        <v>25</v>
      </c>
      <c r="E25" s="138" t="str">
        <f>'gr.-quali'!A36</f>
        <v>Wong Detlev</v>
      </c>
      <c r="F25" s="138">
        <v>1</v>
      </c>
      <c r="G25" s="138">
        <v>2</v>
      </c>
      <c r="I25" s="138" t="s">
        <v>489</v>
      </c>
      <c r="J25" s="138" t="str">
        <f>'gr.-quali'!A10</f>
        <v>Joachim Stefan</v>
      </c>
      <c r="K25" s="138" t="s">
        <v>25</v>
      </c>
      <c r="L25" s="138" t="str">
        <f>'gr.-quali'!A11</f>
        <v>Hezel Frank</v>
      </c>
      <c r="M25" s="138">
        <v>2</v>
      </c>
      <c r="N25" s="138">
        <v>0</v>
      </c>
      <c r="P25" s="138" t="s">
        <v>490</v>
      </c>
      <c r="Q25" s="138" t="str">
        <f>'gr.-quali'!A15</f>
        <v>Lösch Marc</v>
      </c>
      <c r="R25" s="138" t="s">
        <v>25</v>
      </c>
      <c r="S25" s="138" t="str">
        <f>'gr.-quali'!A16</f>
        <v>Winters Laurin</v>
      </c>
      <c r="T25" s="138">
        <v>2</v>
      </c>
      <c r="U25" s="138">
        <v>0</v>
      </c>
      <c r="W25" s="138" t="s">
        <v>491</v>
      </c>
      <c r="X25" s="138" t="str">
        <f>'gr.-quali'!A20</f>
        <v>Greulich Joachim</v>
      </c>
      <c r="Y25" s="138" t="s">
        <v>25</v>
      </c>
      <c r="Z25" s="138" t="str">
        <f>'gr.-quali'!A21</f>
        <v>Kistler Ernst</v>
      </c>
      <c r="AA25" s="138">
        <v>2</v>
      </c>
      <c r="AB25" s="138">
        <v>0</v>
      </c>
      <c r="AD25" s="138" t="s">
        <v>492</v>
      </c>
      <c r="AE25" s="138" t="str">
        <f>'gr.-quali'!A25</f>
        <v>Guskov Eugen</v>
      </c>
      <c r="AF25" s="138" t="s">
        <v>25</v>
      </c>
      <c r="AG25" s="138" t="str">
        <f>'gr.-quali'!A26</f>
        <v>Mutz Heiko</v>
      </c>
      <c r="AH25" s="138">
        <v>2</v>
      </c>
      <c r="AI25" s="138">
        <v>0</v>
      </c>
      <c r="AK25" s="138" t="s">
        <v>493</v>
      </c>
      <c r="AL25" s="138" t="str">
        <f>'gr.-quali'!A30</f>
        <v>Heichele Robert</v>
      </c>
      <c r="AM25" s="138" t="s">
        <v>25</v>
      </c>
      <c r="AN25" s="138" t="str">
        <f>'gr.-quali'!A31</f>
        <v>Schöffler Julia</v>
      </c>
      <c r="AO25" s="138">
        <v>0</v>
      </c>
      <c r="AP25" s="138">
        <v>2</v>
      </c>
    </row>
  </sheetData>
  <mergeCells count="12">
    <mergeCell ref="Q17:S17"/>
    <mergeCell ref="X17:Z17"/>
    <mergeCell ref="Q1:S1"/>
    <mergeCell ref="X1:Z1"/>
    <mergeCell ref="C1:E1"/>
    <mergeCell ref="J1:L1"/>
    <mergeCell ref="C17:E17"/>
    <mergeCell ref="J17:L17"/>
    <mergeCell ref="AE1:AG1"/>
    <mergeCell ref="AL1:AN1"/>
    <mergeCell ref="AE17:AG17"/>
    <mergeCell ref="AL17:AN17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CN89"/>
  <sheetViews>
    <sheetView zoomScale="40" zoomScaleNormal="40" workbookViewId="0" topLeftCell="U19">
      <selection activeCell="BJ33" sqref="BJ33"/>
    </sheetView>
  </sheetViews>
  <sheetFormatPr defaultColWidth="9.140625" defaultRowHeight="12.75"/>
  <cols>
    <col min="1" max="1" width="33.7109375" style="24" bestFit="1" customWidth="1"/>
    <col min="2" max="5" width="5.57421875" style="124" customWidth="1"/>
    <col min="6" max="6" width="5.7109375" style="57" customWidth="1"/>
    <col min="7" max="7" width="1.7109375" style="26" customWidth="1"/>
    <col min="8" max="9" width="5.7109375" style="57" customWidth="1"/>
    <col min="10" max="10" width="1.57421875" style="57" customWidth="1"/>
    <col min="11" max="11" width="5.7109375" style="57" customWidth="1"/>
    <col min="12" max="12" width="10.8515625" style="57" customWidth="1"/>
    <col min="13" max="13" width="4.57421875" style="36" customWidth="1"/>
    <col min="14" max="14" width="0.2890625" style="36" customWidth="1"/>
    <col min="15" max="15" width="4.57421875" style="36" customWidth="1"/>
    <col min="16" max="16" width="29.140625" style="36" bestFit="1" customWidth="1"/>
    <col min="17" max="20" width="5.57421875" style="128" customWidth="1"/>
    <col min="21" max="21" width="5.7109375" style="36" customWidth="1"/>
    <col min="22" max="22" width="1.7109375" style="36" customWidth="1"/>
    <col min="23" max="24" width="5.7109375" style="36" customWidth="1"/>
    <col min="25" max="25" width="1.7109375" style="36" customWidth="1"/>
    <col min="26" max="26" width="5.7109375" style="36" customWidth="1"/>
    <col min="27" max="27" width="10.7109375" style="36" customWidth="1"/>
    <col min="28" max="28" width="4.57421875" style="36" customWidth="1"/>
    <col min="29" max="29" width="5.00390625" style="36" hidden="1" customWidth="1"/>
    <col min="30" max="30" width="4.57421875" style="36" customWidth="1"/>
    <col min="31" max="31" width="31.28125" style="36" bestFit="1" customWidth="1"/>
    <col min="32" max="35" width="5.7109375" style="128" customWidth="1"/>
    <col min="36" max="36" width="5.7109375" style="36" customWidth="1"/>
    <col min="37" max="37" width="1.7109375" style="36" customWidth="1"/>
    <col min="38" max="39" width="5.7109375" style="36" customWidth="1"/>
    <col min="40" max="40" width="1.7109375" style="36" customWidth="1"/>
    <col min="41" max="41" width="5.7109375" style="36" customWidth="1"/>
    <col min="42" max="42" width="10.8515625" style="36" customWidth="1"/>
    <col min="43" max="43" width="4.57421875" style="36" customWidth="1"/>
    <col min="44" max="44" width="0.71875" style="36" customWidth="1"/>
    <col min="45" max="45" width="4.57421875" style="36" customWidth="1"/>
    <col min="46" max="46" width="30.8515625" style="36" bestFit="1" customWidth="1"/>
    <col min="47" max="51" width="5.57421875" style="128" customWidth="1"/>
    <col min="52" max="52" width="5.57421875" style="36" customWidth="1"/>
    <col min="53" max="53" width="1.7109375" style="36" customWidth="1"/>
    <col min="54" max="55" width="5.57421875" style="36" customWidth="1"/>
    <col min="56" max="56" width="1.57421875" style="36" customWidth="1"/>
    <col min="57" max="57" width="5.57421875" style="36" customWidth="1"/>
    <col min="58" max="58" width="10.7109375" style="36" customWidth="1"/>
    <col min="59" max="59" width="4.57421875" style="36" customWidth="1"/>
    <col min="60" max="60" width="0.42578125" style="36" customWidth="1"/>
    <col min="61" max="61" width="4.7109375" style="36" customWidth="1"/>
    <col min="62" max="62" width="35.140625" style="36" bestFit="1" customWidth="1"/>
    <col min="63" max="66" width="5.7109375" style="128" customWidth="1"/>
    <col min="67" max="67" width="7.421875" style="36" customWidth="1"/>
    <col min="68" max="68" width="3.140625" style="36" customWidth="1"/>
    <col min="69" max="69" width="5.7109375" style="36" customWidth="1"/>
    <col min="70" max="70" width="6.00390625" style="36" customWidth="1"/>
    <col min="71" max="71" width="4.00390625" style="36" customWidth="1"/>
    <col min="72" max="72" width="4.57421875" style="36" customWidth="1"/>
    <col min="73" max="73" width="9.421875" style="36" customWidth="1"/>
    <col min="74" max="74" width="11.421875" style="36" customWidth="1"/>
    <col min="75" max="75" width="0.13671875" style="36" customWidth="1"/>
    <col min="76" max="76" width="24.28125" style="36" customWidth="1"/>
    <col min="77" max="77" width="6.28125" style="36" customWidth="1"/>
    <col min="78" max="78" width="5.7109375" style="36" customWidth="1"/>
    <col min="79" max="79" width="6.00390625" style="36" customWidth="1"/>
    <col min="80" max="81" width="5.7109375" style="36" customWidth="1"/>
    <col min="82" max="88" width="11.421875" style="36" customWidth="1"/>
    <col min="89" max="89" width="11.28125" style="36" customWidth="1"/>
    <col min="90" max="90" width="8.421875" style="36" hidden="1" customWidth="1"/>
    <col min="91" max="16384" width="11.421875" style="36" customWidth="1"/>
  </cols>
  <sheetData>
    <row r="1" spans="2:66" s="24" customFormat="1" ht="21" customHeight="1">
      <c r="B1" s="114"/>
      <c r="C1" s="115"/>
      <c r="D1" s="115"/>
      <c r="E1" s="115"/>
      <c r="F1" s="25"/>
      <c r="G1" s="26"/>
      <c r="H1" s="25"/>
      <c r="I1" s="25"/>
      <c r="J1" s="25"/>
      <c r="K1" s="25"/>
      <c r="L1" s="25"/>
      <c r="Q1" s="126"/>
      <c r="R1" s="126"/>
      <c r="S1" s="126"/>
      <c r="T1" s="126"/>
      <c r="AF1" s="126"/>
      <c r="AG1" s="126"/>
      <c r="AH1" s="126"/>
      <c r="AI1" s="126"/>
      <c r="AU1" s="126"/>
      <c r="AV1" s="126"/>
      <c r="AW1" s="126"/>
      <c r="AX1" s="126"/>
      <c r="AY1" s="126"/>
      <c r="BK1" s="126"/>
      <c r="BL1" s="126"/>
      <c r="BM1" s="126"/>
      <c r="BN1" s="126"/>
    </row>
    <row r="2" spans="2:66" s="27" customFormat="1" ht="20.25" hidden="1">
      <c r="B2" s="116"/>
      <c r="C2" s="116"/>
      <c r="D2" s="116"/>
      <c r="E2" s="116"/>
      <c r="F2" s="29"/>
      <c r="G2" s="26"/>
      <c r="H2" s="28" t="s">
        <v>14</v>
      </c>
      <c r="I2" s="28"/>
      <c r="J2" s="28"/>
      <c r="K2" s="28">
        <v>2</v>
      </c>
      <c r="L2" s="28"/>
      <c r="Q2" s="127"/>
      <c r="R2" s="127"/>
      <c r="S2" s="127"/>
      <c r="T2" s="127"/>
      <c r="AF2" s="127"/>
      <c r="AG2" s="127"/>
      <c r="AH2" s="127"/>
      <c r="AI2" s="127"/>
      <c r="AU2" s="127"/>
      <c r="AV2" s="127"/>
      <c r="AW2" s="127"/>
      <c r="AX2" s="127"/>
      <c r="AY2" s="127"/>
      <c r="BK2" s="127"/>
      <c r="BL2" s="127"/>
      <c r="BM2" s="127"/>
      <c r="BN2" s="127"/>
    </row>
    <row r="3" spans="2:92" s="24" customFormat="1" ht="21" customHeight="1" thickBot="1">
      <c r="B3" s="114"/>
      <c r="C3" s="115"/>
      <c r="D3" s="115"/>
      <c r="E3" s="115"/>
      <c r="F3" s="25"/>
      <c r="G3" s="26"/>
      <c r="H3" s="25"/>
      <c r="I3" s="25"/>
      <c r="J3" s="25"/>
      <c r="K3" s="25"/>
      <c r="L3" s="25"/>
      <c r="Q3" s="126"/>
      <c r="R3" s="126"/>
      <c r="S3" s="126"/>
      <c r="T3" s="126"/>
      <c r="AF3" s="126"/>
      <c r="AG3" s="126"/>
      <c r="AH3" s="126"/>
      <c r="AI3" s="126"/>
      <c r="AU3" s="126"/>
      <c r="AV3" s="126"/>
      <c r="AW3" s="126"/>
      <c r="AX3" s="126"/>
      <c r="AY3" s="126"/>
      <c r="BK3" s="126"/>
      <c r="BL3" s="126"/>
      <c r="BM3" s="126"/>
      <c r="BN3" s="126"/>
      <c r="CN3" s="30"/>
    </row>
    <row r="4" spans="1:92" s="27" customFormat="1" ht="23.25" customHeight="1">
      <c r="A4" s="31" t="s">
        <v>15</v>
      </c>
      <c r="B4" s="117"/>
      <c r="C4" s="118"/>
      <c r="D4" s="118"/>
      <c r="E4" s="119"/>
      <c r="F4" s="33" t="s">
        <v>16</v>
      </c>
      <c r="G4" s="33"/>
      <c r="H4" s="34" t="s">
        <v>17</v>
      </c>
      <c r="I4" s="32" t="s">
        <v>18</v>
      </c>
      <c r="J4" s="33"/>
      <c r="K4" s="34" t="s">
        <v>19</v>
      </c>
      <c r="L4" s="35" t="s">
        <v>20</v>
      </c>
      <c r="P4" s="31" t="s">
        <v>21</v>
      </c>
      <c r="Q4" s="117"/>
      <c r="R4" s="118"/>
      <c r="S4" s="118"/>
      <c r="T4" s="119"/>
      <c r="U4" s="32" t="s">
        <v>16</v>
      </c>
      <c r="V4" s="33"/>
      <c r="W4" s="34" t="s">
        <v>17</v>
      </c>
      <c r="X4" s="32" t="s">
        <v>18</v>
      </c>
      <c r="Y4" s="33"/>
      <c r="Z4" s="34" t="s">
        <v>19</v>
      </c>
      <c r="AA4" s="35" t="s">
        <v>20</v>
      </c>
      <c r="AE4" s="31" t="s">
        <v>22</v>
      </c>
      <c r="AF4" s="117"/>
      <c r="AG4" s="118"/>
      <c r="AH4" s="118"/>
      <c r="AI4" s="119"/>
      <c r="AJ4" s="32" t="s">
        <v>16</v>
      </c>
      <c r="AK4" s="33"/>
      <c r="AL4" s="34" t="s">
        <v>17</v>
      </c>
      <c r="AM4" s="32" t="s">
        <v>18</v>
      </c>
      <c r="AN4" s="33"/>
      <c r="AO4" s="34" t="s">
        <v>19</v>
      </c>
      <c r="AP4" s="35" t="s">
        <v>20</v>
      </c>
      <c r="AT4" s="31" t="s">
        <v>23</v>
      </c>
      <c r="AU4" s="117"/>
      <c r="AV4" s="118"/>
      <c r="AW4" s="118"/>
      <c r="AX4" s="118"/>
      <c r="AY4" s="118"/>
      <c r="AZ4" s="32" t="s">
        <v>16</v>
      </c>
      <c r="BA4" s="33"/>
      <c r="BB4" s="34" t="s">
        <v>17</v>
      </c>
      <c r="BC4" s="32" t="s">
        <v>18</v>
      </c>
      <c r="BD4" s="33"/>
      <c r="BE4" s="34" t="s">
        <v>19</v>
      </c>
      <c r="BF4" s="35" t="s">
        <v>20</v>
      </c>
      <c r="BJ4" s="31" t="s">
        <v>24</v>
      </c>
      <c r="BK4" s="117"/>
      <c r="BL4" s="118"/>
      <c r="BM4" s="118"/>
      <c r="BN4" s="119"/>
      <c r="BO4" s="32" t="s">
        <v>16</v>
      </c>
      <c r="BP4" s="33"/>
      <c r="BQ4" s="34" t="s">
        <v>17</v>
      </c>
      <c r="BR4" s="32" t="s">
        <v>18</v>
      </c>
      <c r="BS4" s="33"/>
      <c r="BT4" s="34" t="s">
        <v>19</v>
      </c>
      <c r="BU4" s="35" t="s">
        <v>20</v>
      </c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36"/>
      <c r="CN4" s="37"/>
    </row>
    <row r="5" spans="1:92" ht="23.25" customHeight="1">
      <c r="A5" s="38" t="str">
        <f>seeding!B4</f>
        <v>Holt Michael</v>
      </c>
      <c r="B5" s="120"/>
      <c r="C5" s="121" t="str">
        <f>Playlist!G38</f>
        <v>2</v>
      </c>
      <c r="D5" s="121" t="str">
        <f>Playlist!S40</f>
        <v>2</v>
      </c>
      <c r="E5" s="121" t="str">
        <f>Playlist!AE42</f>
        <v>2</v>
      </c>
      <c r="F5" s="39">
        <f>SUM(C5+D5+E5)</f>
        <v>6</v>
      </c>
      <c r="G5" s="40" t="s">
        <v>25</v>
      </c>
      <c r="H5" s="41">
        <f>SUM(B6+B7+B8)</f>
        <v>1</v>
      </c>
      <c r="I5" s="39">
        <f>IF(C5&gt;B6,1,0)+IF(D5&gt;B7,1,0)+IF(E5&gt;B8,1,0)</f>
        <v>3</v>
      </c>
      <c r="J5" s="40" t="s">
        <v>25</v>
      </c>
      <c r="K5" s="41">
        <f>IF(C5&lt;B6,1,0)+IF(D5&lt;B7,1,0)+IF(E5&lt;B8,1,0)</f>
        <v>0</v>
      </c>
      <c r="L5" s="42">
        <f>IF(I5+K5=0,"",RANK(N5,N5:N11))</f>
        <v>1</v>
      </c>
      <c r="N5" s="43">
        <f>IF(F5+H5=0,"",((I5*100-K5*50)+(F5*10-H5*7)))</f>
        <v>353</v>
      </c>
      <c r="O5" s="43"/>
      <c r="P5" s="38" t="str">
        <f>seeding!B12</f>
        <v>Davis Steve</v>
      </c>
      <c r="Q5" s="120"/>
      <c r="R5" s="121" t="str">
        <f>Playlist!AE60</f>
        <v>2</v>
      </c>
      <c r="S5" s="121" t="str">
        <f>Playlist!M58</f>
        <v>2</v>
      </c>
      <c r="T5" s="121" t="str">
        <f>Playlist!G59</f>
        <v>2</v>
      </c>
      <c r="U5" s="39">
        <f>SUM(R5+S5+T5)</f>
        <v>6</v>
      </c>
      <c r="V5" s="40" t="s">
        <v>25</v>
      </c>
      <c r="W5" s="41">
        <f>SUM(Q6+Q7+Q8)</f>
        <v>1</v>
      </c>
      <c r="X5" s="39">
        <f>IF(R5&gt;Q6,1,0)+IF(S5&gt;Q7,1,0)+IF(T5&gt;Q8,1,0)</f>
        <v>3</v>
      </c>
      <c r="Y5" s="40" t="s">
        <v>25</v>
      </c>
      <c r="Z5" s="41">
        <f>IF(R5&lt;Q6,1,0)+IF(S5&lt;Q7,1,0)+IF(T5&lt;Q8,1,0)</f>
        <v>0</v>
      </c>
      <c r="AA5" s="44">
        <f>IF(X5+Z5=0,"",RANK(AC5,AC5:AC11))</f>
        <v>1</v>
      </c>
      <c r="AC5" s="43">
        <f>IF(U5+W5=0,"",((X5*100-Z5*50)+(U5*10-W5*7)))</f>
        <v>353</v>
      </c>
      <c r="AD5" s="43"/>
      <c r="AE5" s="38" t="str">
        <f>seeding!B20</f>
        <v>Bingham Stuart</v>
      </c>
      <c r="AF5" s="120"/>
      <c r="AG5" s="121" t="str">
        <f>Playlist!M33</f>
        <v>2</v>
      </c>
      <c r="AH5" s="121" t="str">
        <f>Playlist!Y13</f>
        <v>2</v>
      </c>
      <c r="AI5" s="121" t="str">
        <f>Playlist!AK15</f>
        <v>2</v>
      </c>
      <c r="AJ5" s="39">
        <f>SUM(AG5+AH5+AI5)</f>
        <v>6</v>
      </c>
      <c r="AK5" s="40" t="s">
        <v>25</v>
      </c>
      <c r="AL5" s="41">
        <f>SUM(AF6+AF7+AF8)</f>
        <v>1</v>
      </c>
      <c r="AM5" s="39">
        <f>IF(AG5&gt;AF6,1,0)+IF(AH5&gt;AF7,1,0)+IF(AI5&gt;AF8,1,0)</f>
        <v>3</v>
      </c>
      <c r="AN5" s="40" t="s">
        <v>25</v>
      </c>
      <c r="AO5" s="41">
        <f>IF(AG5&lt;AF6,1,0)+IF(AH5&lt;AF7,1,0)+IF(AI5&lt;AF8,1,0)</f>
        <v>0</v>
      </c>
      <c r="AP5" s="44">
        <f>IF(AM5+AO5=0,"",RANK(AR5,AR5:AR11))</f>
        <v>1</v>
      </c>
      <c r="AR5" s="43">
        <f>IF(AJ5+AL5=0,"",((AM5*100-AO5*50)+(AJ5*10-AL5*7)))</f>
        <v>353</v>
      </c>
      <c r="AT5" s="38" t="str">
        <f>seeding!B28</f>
        <v>Parrott John</v>
      </c>
      <c r="AU5" s="120"/>
      <c r="AV5" s="121" t="str">
        <f>Playlist!S58</f>
        <v>2</v>
      </c>
      <c r="AW5" s="121" t="str">
        <f>Playlist!M60</f>
        <v>2</v>
      </c>
      <c r="AX5" s="121" t="str">
        <f>Playlist!AE59</f>
        <v>2</v>
      </c>
      <c r="AY5" s="215"/>
      <c r="AZ5" s="39">
        <f>SUM(AV5+AW5+AX5)</f>
        <v>6</v>
      </c>
      <c r="BA5" s="40" t="s">
        <v>25</v>
      </c>
      <c r="BB5" s="41">
        <f>SUM(AU6+AU7+AU8)</f>
        <v>0</v>
      </c>
      <c r="BC5" s="39">
        <f>IF(AV5&gt;AU6,1,0)+IF(AW5&gt;AU7,1,0)+IF(AX5&gt;AU8,1,0)</f>
        <v>3</v>
      </c>
      <c r="BD5" s="40" t="s">
        <v>25</v>
      </c>
      <c r="BE5" s="41">
        <f>IF(AV5&lt;AU6,1,0)+IF(AW5&lt;AU7,1,0)+IF(AX5&lt;AU8,1,0)</f>
        <v>0</v>
      </c>
      <c r="BF5" s="44">
        <f>IF(BC5+BE5=0,"",RANK(BH5,BH5:BH11))</f>
        <v>1</v>
      </c>
      <c r="BH5" s="43">
        <f>IF(AZ5+BB5=0,"",((BC5*100-BE5*50)+(AZ5*10-BB5*7)))</f>
        <v>360</v>
      </c>
      <c r="BI5" s="43"/>
      <c r="BJ5" s="38" t="str">
        <f>seeding!B36</f>
        <v>Michie Jimmy</v>
      </c>
      <c r="BK5" s="120"/>
      <c r="BL5" s="121" t="str">
        <f>Playlist!G41</f>
        <v>1</v>
      </c>
      <c r="BM5" s="121" t="str">
        <f>Playlist!AE16</f>
        <v>2</v>
      </c>
      <c r="BN5" s="121" t="str">
        <f>Playlist!S43</f>
        <v>2</v>
      </c>
      <c r="BO5" s="39">
        <f>SUM(BL5+BM5+BN5)</f>
        <v>5</v>
      </c>
      <c r="BP5" s="40" t="s">
        <v>25</v>
      </c>
      <c r="BQ5" s="41">
        <f>SUM(BK6+BK7+BK8)</f>
        <v>2</v>
      </c>
      <c r="BR5" s="39">
        <f>IF(BL5&gt;BK6,1,0)+IF(BM5&gt;BK7,1,0)+IF(BN5&gt;BK8,1,0)</f>
        <v>2</v>
      </c>
      <c r="BS5" s="40" t="s">
        <v>25</v>
      </c>
      <c r="BT5" s="41">
        <f>IF(BL5&lt;BK6,1,0)+IF(BM5&lt;BK7,1,0)+IF(BN5&lt;BK8,1,0)</f>
        <v>1</v>
      </c>
      <c r="BU5" s="44">
        <f>IF(BR5+BT5=0,"",RANK(BW5,BW5:BW11))</f>
        <v>2</v>
      </c>
      <c r="BW5" s="43">
        <f>IF(BO5+BQ5=0,"",((BR5*100-BT5*50)+(BO5*10-BQ5*7)))</f>
        <v>186</v>
      </c>
      <c r="BX5" s="45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L5" s="43"/>
      <c r="CN5" s="46"/>
    </row>
    <row r="6" spans="1:92" ht="23.25" customHeight="1">
      <c r="A6" s="38" t="str">
        <f>seeding!B83</f>
        <v>Lesiv Armin</v>
      </c>
      <c r="B6" s="112" t="str">
        <f>Playlist!H38</f>
        <v>1</v>
      </c>
      <c r="C6" s="122"/>
      <c r="D6" s="112" t="str">
        <f>Playlist!H29</f>
        <v>0</v>
      </c>
      <c r="E6" s="112" t="str">
        <f>Playlist!AK47</f>
        <v>0</v>
      </c>
      <c r="F6" s="39">
        <f>SUM(B6+D6+E6)</f>
        <v>1</v>
      </c>
      <c r="G6" s="47" t="s">
        <v>25</v>
      </c>
      <c r="H6" s="41">
        <f>SUM(C5+C7+C8)</f>
        <v>6</v>
      </c>
      <c r="I6" s="39">
        <f>IF(B6&gt;C5,1,0)+IF(D6&gt;C7,1,0)+IF(E6&gt;C8,1,0)</f>
        <v>0</v>
      </c>
      <c r="J6" s="47" t="s">
        <v>25</v>
      </c>
      <c r="K6" s="41">
        <f>IF(B6&lt;C5,1,0)+IF(D6&lt;C7,1,0)+IF(E6&lt;C8,1,0)</f>
        <v>3</v>
      </c>
      <c r="L6" s="42">
        <f>IF(I6+K6=0,"",RANK(N6,N5:N11))</f>
        <v>4</v>
      </c>
      <c r="N6" s="43">
        <f>IF(F6+H6=0,"",((I6*100-K6*50)+(F6*10-H6*7)))</f>
        <v>-182</v>
      </c>
      <c r="O6" s="43"/>
      <c r="P6" s="38" t="str">
        <f>seeding!B75</f>
        <v>Egger Thomas</v>
      </c>
      <c r="Q6" s="112" t="str">
        <f>Playlist!AF60</f>
        <v>1</v>
      </c>
      <c r="R6" s="122"/>
      <c r="S6" s="112" t="str">
        <f>Playlist!S21</f>
        <v>2</v>
      </c>
      <c r="T6" s="112" t="str">
        <f>Playlist!Y25</f>
        <v>2</v>
      </c>
      <c r="U6" s="39">
        <f>SUM(Q6+S6+T6)</f>
        <v>5</v>
      </c>
      <c r="V6" s="47" t="s">
        <v>25</v>
      </c>
      <c r="W6" s="41">
        <f>SUM(R5+R7+R8)</f>
        <v>3</v>
      </c>
      <c r="X6" s="39">
        <f>IF(Q6&gt;R5,1,0)+IF(S6&gt;R7,1,0)+IF(T6&gt;R8,1,0)</f>
        <v>2</v>
      </c>
      <c r="Y6" s="47" t="s">
        <v>25</v>
      </c>
      <c r="Z6" s="41">
        <f>IF(Q6&lt;R5,1,0)+IF(S6&lt;R7,1,0)+IF(T6&lt;R8,1,0)</f>
        <v>1</v>
      </c>
      <c r="AA6" s="44">
        <f>IF(X6+Z6=0,"",RANK(AC6,AC5:AC11))</f>
        <v>2</v>
      </c>
      <c r="AC6" s="43">
        <f>IF(U6+W6=0,"",((X6*100-Z6*50)+(U6*10-W6*7)))</f>
        <v>179</v>
      </c>
      <c r="AD6" s="43"/>
      <c r="AE6" s="38" t="str">
        <f>seeding!B67</f>
        <v>Kusan Sanjin</v>
      </c>
      <c r="AF6" s="112" t="str">
        <f>Playlist!N33</f>
        <v>1</v>
      </c>
      <c r="AG6" s="122"/>
      <c r="AH6" s="112" t="str">
        <f>Playlist!S25</f>
        <v>2</v>
      </c>
      <c r="AI6" s="112" t="str">
        <f>Playlist!Y49</f>
        <v>2</v>
      </c>
      <c r="AJ6" s="39">
        <f>SUM(AF6+AH6+AI6)</f>
        <v>5</v>
      </c>
      <c r="AK6" s="47" t="s">
        <v>25</v>
      </c>
      <c r="AL6" s="41">
        <f>SUM(AG5+AG7+AG8)</f>
        <v>2</v>
      </c>
      <c r="AM6" s="39">
        <f>IF(AF6&gt;AG5,1,0)+IF(AH6&gt;AG7,1,0)+IF(AI6&gt;AG8,1,0)</f>
        <v>2</v>
      </c>
      <c r="AN6" s="47" t="s">
        <v>25</v>
      </c>
      <c r="AO6" s="41">
        <f>IF(AF6&lt;AG5,1,0)+IF(AH6&lt;AG7,1,0)+IF(AI6&lt;AG8,1,0)</f>
        <v>1</v>
      </c>
      <c r="AP6" s="44">
        <f>IF(AM6+AO6=0,"",RANK(AR6,AR5:AR11))</f>
        <v>2</v>
      </c>
      <c r="AR6" s="43">
        <f>IF(AJ6+AL6=0,"",((AM6*100-AO6*50)+(AJ6*10-AL6*7)))</f>
        <v>186</v>
      </c>
      <c r="AT6" s="38" t="str">
        <f>seeding!B59</f>
        <v>Moles Austin</v>
      </c>
      <c r="AU6" s="112" t="str">
        <f>Playlist!T58</f>
        <v>0</v>
      </c>
      <c r="AV6" s="122"/>
      <c r="AW6" s="112" t="str">
        <f>Playlist!N27</f>
        <v>0</v>
      </c>
      <c r="AX6" s="112" t="str">
        <f>Playlist!G4</f>
        <v>2</v>
      </c>
      <c r="AY6" s="216"/>
      <c r="AZ6" s="39">
        <f>SUM(AU6+AW6+AX6)</f>
        <v>2</v>
      </c>
      <c r="BA6" s="47" t="s">
        <v>25</v>
      </c>
      <c r="BB6" s="41">
        <f>SUM(AV5+AV7+AV8)</f>
        <v>4</v>
      </c>
      <c r="BC6" s="39">
        <f>IF(AU6&gt;AV5,1,0)+IF(AW6&gt;AV7,1,0)+IF(AX6&gt;AV8,1,0)</f>
        <v>1</v>
      </c>
      <c r="BD6" s="47" t="s">
        <v>25</v>
      </c>
      <c r="BE6" s="41">
        <f>IF(AU6&lt;AV5,1,0)+IF(AW6&lt;AV7,1,0)+IF(AX6&lt;AV8,1,0)</f>
        <v>2</v>
      </c>
      <c r="BF6" s="44">
        <f>IF(BC6+BE6=0,"",RANK(BH6,BH5:BH11))</f>
        <v>3</v>
      </c>
      <c r="BH6" s="43">
        <f>IF(AZ6+BB6=0,"",((BC6*100-BE6*50)+(AZ6*10-BB6*7)))</f>
        <v>-8</v>
      </c>
      <c r="BI6" s="43"/>
      <c r="BJ6" s="38" t="str">
        <f>seeding!B51</f>
        <v>Mohammed Joakar Al</v>
      </c>
      <c r="BK6" s="112" t="str">
        <f>Playlist!H41</f>
        <v>2</v>
      </c>
      <c r="BL6" s="122"/>
      <c r="BM6" s="112" t="str">
        <f>Playlist!M11</f>
        <v>2</v>
      </c>
      <c r="BN6" s="112" t="str">
        <f>Playlist!AE48</f>
        <v>2</v>
      </c>
      <c r="BO6" s="39">
        <f>SUM(BK6+BM6+BN6)</f>
        <v>6</v>
      </c>
      <c r="BP6" s="47" t="s">
        <v>25</v>
      </c>
      <c r="BQ6" s="41">
        <f>SUM(BL5+BL7+BL8)</f>
        <v>1</v>
      </c>
      <c r="BR6" s="39">
        <f>IF(BK6&gt;BL5,1,0)+IF(BM6&gt;BL7,1,0)+IF(BN6&gt;BL8,1,0)</f>
        <v>3</v>
      </c>
      <c r="BS6" s="47" t="s">
        <v>25</v>
      </c>
      <c r="BT6" s="41">
        <f>IF(BK6&lt;BL5,1,0)+IF(BM6&lt;BL7,1,0)+IF(BN6&lt;BL8,1,0)</f>
        <v>0</v>
      </c>
      <c r="BU6" s="44">
        <f>IF(BR6+BT6=0,"",RANK(BW6,BW5:BW11))</f>
        <v>1</v>
      </c>
      <c r="BW6" s="43">
        <f>IF(BO6+BQ6=0,"",((BR6*100-BT6*50)+(BO6*10-BQ6*7)))</f>
        <v>353</v>
      </c>
      <c r="BX6" s="45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L6" s="43"/>
      <c r="CN6" s="46"/>
    </row>
    <row r="7" spans="1:92" ht="23.25" customHeight="1">
      <c r="A7" s="38" t="str">
        <f>seeding!B84</f>
        <v>Williams Philip</v>
      </c>
      <c r="B7" s="112" t="str">
        <f>Playlist!T40</f>
        <v>0</v>
      </c>
      <c r="C7" s="112" t="str">
        <f>Playlist!G29</f>
        <v>2</v>
      </c>
      <c r="D7" s="122"/>
      <c r="E7" s="112" t="str">
        <f>Playlist!G24</f>
        <v>2</v>
      </c>
      <c r="F7" s="39">
        <f>SUM(B7+C7+E7)</f>
        <v>4</v>
      </c>
      <c r="G7" s="40" t="s">
        <v>25</v>
      </c>
      <c r="H7" s="41">
        <f>SUM(D5+D6+D8)</f>
        <v>2</v>
      </c>
      <c r="I7" s="39">
        <f>IF(C7&gt;D6,1,0)+IF(E7&gt;D8,1,0)+IF(B7&gt;D5,1,0)</f>
        <v>2</v>
      </c>
      <c r="J7" s="40" t="s">
        <v>25</v>
      </c>
      <c r="K7" s="41">
        <f>IF(C7&lt;D6,1,0)+IF(E7&lt;D8,1,0)+IF(B7&lt;D5,1,0)</f>
        <v>1</v>
      </c>
      <c r="L7" s="42">
        <f>IF(I7+K7=0,"",RANK(N7,N5:N11))</f>
        <v>2</v>
      </c>
      <c r="N7" s="43">
        <f>IF(F7+H7=0,"",((I7*100-K7*50)+(F7*10-H7*7)))</f>
        <v>176</v>
      </c>
      <c r="O7" s="43"/>
      <c r="P7" s="38" t="str">
        <f>seeding!B92</f>
        <v>Cesal Thomas</v>
      </c>
      <c r="Q7" s="112" t="str">
        <f>Playlist!N58</f>
        <v>0</v>
      </c>
      <c r="R7" s="112" t="str">
        <f>Playlist!T21</f>
        <v>1</v>
      </c>
      <c r="S7" s="122"/>
      <c r="T7" s="112" t="str">
        <f>Playlist!S5</f>
        <v>2</v>
      </c>
      <c r="U7" s="39">
        <f>SUM(Q7+R7+T7)</f>
        <v>3</v>
      </c>
      <c r="V7" s="40" t="s">
        <v>25</v>
      </c>
      <c r="W7" s="41">
        <f>SUM(S5+S6+S8)</f>
        <v>5</v>
      </c>
      <c r="X7" s="39">
        <f>IF(R7&gt;S6,1,0)+IF(T7&gt;S8,1,0)+IF(Q7&gt;S5,1,0)</f>
        <v>1</v>
      </c>
      <c r="Y7" s="40" t="s">
        <v>25</v>
      </c>
      <c r="Z7" s="41">
        <f>IF(R7&lt;S6,1,0)+IF(T7&lt;S8,1,0)+IF(Q7&lt;S5,1,0)</f>
        <v>2</v>
      </c>
      <c r="AA7" s="44">
        <f>IF(X7+Z7=0,"",RANK(AC7,AC5:AC11))</f>
        <v>3</v>
      </c>
      <c r="AC7" s="43">
        <f>IF(U7+W7=0,"",((X7*100-Z7*50)+(U7*10-W7*7)))</f>
        <v>-5</v>
      </c>
      <c r="AD7" s="43"/>
      <c r="AE7" s="38" t="str">
        <f>seeding!B100</f>
        <v>Moser Thomas</v>
      </c>
      <c r="AF7" s="112" t="str">
        <f>Playlist!Z13</f>
        <v>0</v>
      </c>
      <c r="AG7" s="112" t="str">
        <f>Playlist!T25</f>
        <v>0</v>
      </c>
      <c r="AH7" s="122"/>
      <c r="AI7" s="112" t="str">
        <f>Playlist!G27</f>
        <v>0</v>
      </c>
      <c r="AJ7" s="39">
        <f>SUM(AF7+AG7+AI7)</f>
        <v>0</v>
      </c>
      <c r="AK7" s="40" t="s">
        <v>25</v>
      </c>
      <c r="AL7" s="41">
        <f>SUM(AH5+AH6+AH8)</f>
        <v>6</v>
      </c>
      <c r="AM7" s="39">
        <f>IF(AG7&gt;AH6,1,0)+IF(AI7&gt;AH8,1,0)+IF(AF7&gt;AH5,1,0)</f>
        <v>0</v>
      </c>
      <c r="AN7" s="40" t="s">
        <v>25</v>
      </c>
      <c r="AO7" s="41">
        <f>IF(AG7&lt;AH6,1,0)+IF(AI7&lt;AH8,1,0)+IF(AF7&lt;AH5,1,0)</f>
        <v>3</v>
      </c>
      <c r="AP7" s="44">
        <f>IF(AM7+AO7=0,"",RANK(AR7,AR5:AR11))</f>
        <v>4</v>
      </c>
      <c r="AR7" s="43">
        <f>IF(AJ7+AL7=0,"",((AM7*100-AO7*50)+(AJ7*10-AL7*7)))</f>
        <v>-192</v>
      </c>
      <c r="AT7" s="38" t="str">
        <f>seeding!B108</f>
        <v>Ruppert Christian</v>
      </c>
      <c r="AU7" s="112" t="str">
        <f>Playlist!N60</f>
        <v>0</v>
      </c>
      <c r="AV7" s="112" t="str">
        <f>Playlist!M27</f>
        <v>2</v>
      </c>
      <c r="AW7" s="122"/>
      <c r="AX7" s="112" t="str">
        <f>Playlist!G25</f>
        <v>2</v>
      </c>
      <c r="AY7" s="216"/>
      <c r="AZ7" s="39">
        <f>SUM(AU7+AV7+AX7)</f>
        <v>4</v>
      </c>
      <c r="BA7" s="40" t="s">
        <v>25</v>
      </c>
      <c r="BB7" s="41">
        <f>SUM(AW5+AW6+AW8)</f>
        <v>3</v>
      </c>
      <c r="BC7" s="39">
        <f>IF(AV7&gt;AW6,1,0)+IF(AX7&gt;AW8,1,0)+IF(AU7&gt;AW5,1,0)</f>
        <v>2</v>
      </c>
      <c r="BD7" s="40" t="s">
        <v>25</v>
      </c>
      <c r="BE7" s="41">
        <f>IF(AV7&lt;AW6,1,0)+IF(AX7&lt;AW8,1,0)+IF(AU7&lt;AW5,1,0)</f>
        <v>1</v>
      </c>
      <c r="BF7" s="44">
        <f>IF(BC7+BE7=0,"",RANK(BH7,BH5:BH11))</f>
        <v>2</v>
      </c>
      <c r="BH7" s="43">
        <f>IF(AZ7+BB7=0,"",((BC7*100-BE7*50)+(AZ7*10-BB7*7)))</f>
        <v>169</v>
      </c>
      <c r="BI7" s="43"/>
      <c r="BJ7" s="38" t="str">
        <f>seeding!B116</f>
        <v>Caspers Stefan</v>
      </c>
      <c r="BK7" s="112" t="str">
        <f>Playlist!AF16</f>
        <v>0</v>
      </c>
      <c r="BL7" s="112" t="str">
        <f>Playlist!N11</f>
        <v>0</v>
      </c>
      <c r="BM7" s="122"/>
      <c r="BN7" s="112" t="str">
        <f>Playlist!M21</f>
        <v>2</v>
      </c>
      <c r="BO7" s="39">
        <f>SUM(BK7+BL7+BN7)</f>
        <v>2</v>
      </c>
      <c r="BP7" s="40" t="s">
        <v>25</v>
      </c>
      <c r="BQ7" s="41">
        <f>SUM(BM5+BM6+BM8)</f>
        <v>5</v>
      </c>
      <c r="BR7" s="39">
        <f>IF(BL7&gt;BM6,1,0)+IF(BN7&gt;BM8,1,0)+IF(BK7&gt;BM5,1,0)</f>
        <v>1</v>
      </c>
      <c r="BS7" s="40" t="s">
        <v>25</v>
      </c>
      <c r="BT7" s="41">
        <f>IF(BL7&lt;BM6,1,0)+IF(BN7&lt;BM8,1,0)+IF(BK7&lt;BM5,1,0)</f>
        <v>2</v>
      </c>
      <c r="BU7" s="44">
        <f>IF(BR7+BT7=0,"",RANK(BW7,BW5:BW11))</f>
        <v>3</v>
      </c>
      <c r="BW7" s="43">
        <f>IF(BO7+BQ7=0,"",((BR7*100-BT7*50)+(BO7*10-BQ7*7)))</f>
        <v>-15</v>
      </c>
      <c r="BX7" s="4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L7" s="43"/>
      <c r="CN7" s="46"/>
    </row>
    <row r="8" spans="1:92" ht="23.25" customHeight="1" thickBot="1">
      <c r="A8" s="230" t="str">
        <f>seeding!B163</f>
        <v>Haug Dominik</v>
      </c>
      <c r="B8" s="113" t="str">
        <f>Playlist!AF42</f>
        <v>0</v>
      </c>
      <c r="C8" s="113" t="str">
        <f>Playlist!AL47</f>
        <v>2</v>
      </c>
      <c r="D8" s="113" t="str">
        <f>Playlist!H24</f>
        <v>0</v>
      </c>
      <c r="E8" s="123"/>
      <c r="F8" s="49">
        <f>SUM(B8+C8+D8)</f>
        <v>2</v>
      </c>
      <c r="G8" s="50" t="s">
        <v>25</v>
      </c>
      <c r="H8" s="51">
        <f>SUM(E5+E6+E7)</f>
        <v>4</v>
      </c>
      <c r="I8" s="49">
        <f>IF(C8&gt;E6,1,0)+IF(D8&gt;E7,1,0)+IF(B8&gt;E5,1,0)</f>
        <v>1</v>
      </c>
      <c r="J8" s="50" t="s">
        <v>25</v>
      </c>
      <c r="K8" s="51">
        <f>IF(C8&lt;E6,1,0)+IF(D8&lt;E7,1,0)+IF(B8&lt;E5,1,0)</f>
        <v>2</v>
      </c>
      <c r="L8" s="52">
        <f>IF(I8+K8=0,"",RANK(N8,N5:N11))</f>
        <v>3</v>
      </c>
      <c r="N8" s="43">
        <f>IF(F8+H8=0,"",((I8*100-K8*50)+(F8*10-H8*7)))</f>
        <v>-8</v>
      </c>
      <c r="O8" s="43"/>
      <c r="P8" s="230" t="str">
        <f>seeding!B155</f>
        <v>Rodriguez, Antonio</v>
      </c>
      <c r="Q8" s="113" t="str">
        <f>Playlist!H59</f>
        <v>0</v>
      </c>
      <c r="R8" s="113" t="str">
        <f>Playlist!Z25</f>
        <v>0</v>
      </c>
      <c r="S8" s="113" t="str">
        <f>Playlist!T5</f>
        <v>1</v>
      </c>
      <c r="T8" s="123"/>
      <c r="U8" s="49">
        <f>SUM(Q8+R8+S8)</f>
        <v>1</v>
      </c>
      <c r="V8" s="50" t="s">
        <v>25</v>
      </c>
      <c r="W8" s="51">
        <f>SUM(T5+T6+T7)</f>
        <v>6</v>
      </c>
      <c r="X8" s="49">
        <f>IF(R8&gt;T6,1,0)+IF(S8&gt;T7,1,0)+IF(Q8&gt;T5,1,0)</f>
        <v>0</v>
      </c>
      <c r="Y8" s="50" t="s">
        <v>25</v>
      </c>
      <c r="Z8" s="51">
        <f>IF(R8&lt;T6,1,0)+IF(S8&lt;T7,1,0)+IF(Q8&lt;T5,1,0)</f>
        <v>3</v>
      </c>
      <c r="AA8" s="53">
        <f>IF(X8+Z8=0,"",RANK(AC8,AC5:AC11))</f>
        <v>4</v>
      </c>
      <c r="AC8" s="43">
        <f>IF(U8+W8=0,"",((X8*100-Z8*50)+(U8*10-W8*7)))</f>
        <v>-182</v>
      </c>
      <c r="AD8" s="43"/>
      <c r="AE8" s="230" t="str">
        <f>seeding!B147</f>
        <v>Müller Thomas</v>
      </c>
      <c r="AF8" s="113" t="str">
        <f>Playlist!AL15</f>
        <v>0</v>
      </c>
      <c r="AG8" s="113" t="str">
        <f>Playlist!Z49</f>
        <v>0</v>
      </c>
      <c r="AH8" s="113" t="str">
        <f>Playlist!H27</f>
        <v>2</v>
      </c>
      <c r="AI8" s="123"/>
      <c r="AJ8" s="49">
        <f>SUM(AF8+AG8+AH8)</f>
        <v>2</v>
      </c>
      <c r="AK8" s="50" t="s">
        <v>25</v>
      </c>
      <c r="AL8" s="51">
        <f>SUM(AI5+AI6+AI7)</f>
        <v>4</v>
      </c>
      <c r="AM8" s="49">
        <f>IF(AG8&gt;AI6,1,0)+IF(AH8&gt;AI7,1,0)+IF(AF8&gt;AI5,1,0)</f>
        <v>1</v>
      </c>
      <c r="AN8" s="50" t="s">
        <v>25</v>
      </c>
      <c r="AO8" s="51">
        <f>IF(AG8&lt;AI6,1,0)+IF(AH8&lt;AI7,1,0)+IF(AF8&lt;AI5,1,0)</f>
        <v>2</v>
      </c>
      <c r="AP8" s="53">
        <f>IF(AM8+AO8=0,"",RANK(AR8,AR5:AR11))</f>
        <v>3</v>
      </c>
      <c r="AR8" s="43">
        <f>IF(AJ8+AL8=0,"",((AM8*100-AO8*50)+(AJ8*10-AL8*7)))</f>
        <v>-8</v>
      </c>
      <c r="AT8" s="230" t="str">
        <f>seeding!B139</f>
        <v>Führlinger Markus</v>
      </c>
      <c r="AU8" s="113" t="str">
        <f>Playlist!AF59</f>
        <v>0</v>
      </c>
      <c r="AV8" s="113" t="str">
        <f>Playlist!H4</f>
        <v>0</v>
      </c>
      <c r="AW8" s="113" t="str">
        <f>Playlist!H25</f>
        <v>1</v>
      </c>
      <c r="AX8" s="123"/>
      <c r="AY8" s="217"/>
      <c r="AZ8" s="49">
        <f>SUM(AU8+AV8+AW8)</f>
        <v>1</v>
      </c>
      <c r="BA8" s="50" t="s">
        <v>25</v>
      </c>
      <c r="BB8" s="51">
        <f>SUM(AX5+AX6+AX7)</f>
        <v>6</v>
      </c>
      <c r="BC8" s="49">
        <f>IF(AV8&gt;AX6,1,0)+IF(AW8&gt;AX7,1,0)+IF(AU8&gt;AX5,1,0)</f>
        <v>0</v>
      </c>
      <c r="BD8" s="50" t="s">
        <v>25</v>
      </c>
      <c r="BE8" s="51">
        <f>IF(AV8&lt;AX6,1,0)+IF(AW8&lt;AX7,1,0)+IF(AU8&lt;AX5,1,0)</f>
        <v>3</v>
      </c>
      <c r="BF8" s="53">
        <f>IF(BC8+BE8=0,"",RANK(BH8,BH5:BH11))</f>
        <v>4</v>
      </c>
      <c r="BH8" s="43">
        <f>IF(AZ8+BB8=0,"",((BC8*100-BE8*50)+(AZ8*10-BB8*7)))</f>
        <v>-182</v>
      </c>
      <c r="BI8" s="43"/>
      <c r="BJ8" s="230" t="str">
        <f>seeding!B131</f>
        <v>Prchal Jindrich</v>
      </c>
      <c r="BK8" s="113" t="str">
        <f>Playlist!T43</f>
        <v>0</v>
      </c>
      <c r="BL8" s="113" t="str">
        <f>Playlist!AF48</f>
        <v>0</v>
      </c>
      <c r="BM8" s="113" t="str">
        <f>Playlist!N21</f>
        <v>1</v>
      </c>
      <c r="BN8" s="123"/>
      <c r="BO8" s="49">
        <f>SUM(BK8+BL8+BM8)</f>
        <v>1</v>
      </c>
      <c r="BP8" s="50" t="s">
        <v>25</v>
      </c>
      <c r="BQ8" s="51">
        <f>SUM(BN5+BN6+BN7)</f>
        <v>6</v>
      </c>
      <c r="BR8" s="49">
        <f>IF(BL8&gt;BN6,1,0)+IF(BM8&gt;BN7,1,0)+IF(BK8&gt;BN5,1,0)</f>
        <v>0</v>
      </c>
      <c r="BS8" s="50" t="s">
        <v>25</v>
      </c>
      <c r="BT8" s="51">
        <f>IF(BL8&lt;BN6,1,0)+IF(BM8&lt;BN7,1,0)+IF(BK8&lt;BN5,1,0)</f>
        <v>3</v>
      </c>
      <c r="BU8" s="53">
        <f>IF(BR8+BT8=0,"",RANK(BW8,BW5:BW11))</f>
        <v>4</v>
      </c>
      <c r="BW8" s="43">
        <f>IF(BO8+BQ8=0,"",((BR8*100-BT8*50)+(BO8*10-BQ8*7)))</f>
        <v>-182</v>
      </c>
      <c r="BX8" s="45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L8" s="43"/>
      <c r="CN8" s="46"/>
    </row>
    <row r="9" spans="1:92" s="24" customFormat="1" ht="24" customHeight="1">
      <c r="A9" s="54"/>
      <c r="B9" s="114"/>
      <c r="C9" s="115"/>
      <c r="D9" s="115"/>
      <c r="E9" s="115"/>
      <c r="F9" s="25"/>
      <c r="G9" s="26"/>
      <c r="H9" s="25"/>
      <c r="I9" s="25"/>
      <c r="J9" s="25"/>
      <c r="K9" s="25"/>
      <c r="L9" s="25"/>
      <c r="P9" s="54"/>
      <c r="Q9" s="126"/>
      <c r="R9" s="126"/>
      <c r="S9" s="126"/>
      <c r="T9" s="126"/>
      <c r="AE9" s="54"/>
      <c r="AF9" s="126"/>
      <c r="AG9" s="126"/>
      <c r="AH9" s="126"/>
      <c r="AI9" s="126"/>
      <c r="AT9" s="54"/>
      <c r="AU9" s="126"/>
      <c r="AV9" s="126"/>
      <c r="AW9" s="126"/>
      <c r="AX9" s="126"/>
      <c r="AY9" s="126"/>
      <c r="BJ9" s="54"/>
      <c r="BK9" s="126"/>
      <c r="BL9" s="126"/>
      <c r="BM9" s="126"/>
      <c r="BN9" s="126"/>
      <c r="BX9" s="45"/>
      <c r="BY9" s="28"/>
      <c r="BZ9" s="28"/>
      <c r="CA9" s="28"/>
      <c r="CB9" s="28"/>
      <c r="CD9" s="28"/>
      <c r="CE9" s="25"/>
      <c r="CF9" s="28"/>
      <c r="CG9" s="28"/>
      <c r="CH9" s="25"/>
      <c r="CI9" s="28"/>
      <c r="CJ9" s="28"/>
      <c r="CL9" s="43"/>
      <c r="CN9" s="30"/>
    </row>
    <row r="10" spans="2:92" s="24" customFormat="1" ht="21" customHeight="1">
      <c r="B10" s="114"/>
      <c r="C10" s="115"/>
      <c r="D10" s="115"/>
      <c r="E10" s="115"/>
      <c r="F10" s="25"/>
      <c r="G10" s="26"/>
      <c r="H10" s="25"/>
      <c r="I10" s="25"/>
      <c r="J10" s="25"/>
      <c r="K10" s="25"/>
      <c r="L10" s="25"/>
      <c r="Q10" s="126"/>
      <c r="R10" s="126"/>
      <c r="S10" s="126"/>
      <c r="T10" s="126"/>
      <c r="AF10" s="126"/>
      <c r="AG10" s="126"/>
      <c r="AH10" s="126"/>
      <c r="AI10" s="126"/>
      <c r="AU10" s="126"/>
      <c r="AV10" s="126"/>
      <c r="AW10" s="126"/>
      <c r="AX10" s="126"/>
      <c r="AY10" s="126"/>
      <c r="BK10" s="126"/>
      <c r="BL10" s="126"/>
      <c r="BM10" s="126"/>
      <c r="BN10" s="126"/>
      <c r="BX10" s="54"/>
      <c r="CJ10" s="28"/>
      <c r="CN10" s="30"/>
    </row>
    <row r="11" spans="2:92" s="24" customFormat="1" ht="21" customHeight="1" thickBot="1">
      <c r="B11" s="114"/>
      <c r="C11" s="115"/>
      <c r="D11" s="115"/>
      <c r="E11" s="115"/>
      <c r="F11" s="25"/>
      <c r="G11" s="26"/>
      <c r="H11" s="25"/>
      <c r="I11" s="25"/>
      <c r="J11" s="25"/>
      <c r="K11" s="25"/>
      <c r="L11" s="25"/>
      <c r="Q11" s="126"/>
      <c r="R11" s="126"/>
      <c r="S11" s="126"/>
      <c r="T11" s="126"/>
      <c r="AF11" s="126"/>
      <c r="AG11" s="126"/>
      <c r="AH11" s="126"/>
      <c r="AI11" s="126"/>
      <c r="AU11" s="126"/>
      <c r="AV11" s="126"/>
      <c r="AW11" s="126"/>
      <c r="AX11" s="126"/>
      <c r="AY11" s="126"/>
      <c r="BK11" s="126"/>
      <c r="BL11" s="126"/>
      <c r="BM11" s="126"/>
      <c r="BN11" s="126"/>
      <c r="CJ11" s="28"/>
      <c r="CN11" s="30"/>
    </row>
    <row r="12" spans="1:92" ht="23.25" customHeight="1">
      <c r="A12" s="31" t="s">
        <v>26</v>
      </c>
      <c r="B12" s="117"/>
      <c r="C12" s="118"/>
      <c r="D12" s="118"/>
      <c r="E12" s="119"/>
      <c r="F12" s="33" t="s">
        <v>16</v>
      </c>
      <c r="G12" s="33"/>
      <c r="H12" s="34" t="s">
        <v>17</v>
      </c>
      <c r="I12" s="32" t="s">
        <v>18</v>
      </c>
      <c r="J12" s="33"/>
      <c r="K12" s="34" t="s">
        <v>19</v>
      </c>
      <c r="L12" s="35" t="s">
        <v>20</v>
      </c>
      <c r="P12" s="31" t="s">
        <v>27</v>
      </c>
      <c r="Q12" s="117"/>
      <c r="R12" s="118"/>
      <c r="S12" s="118"/>
      <c r="T12" s="119"/>
      <c r="U12" s="32" t="s">
        <v>16</v>
      </c>
      <c r="V12" s="33"/>
      <c r="W12" s="34" t="s">
        <v>17</v>
      </c>
      <c r="X12" s="32" t="s">
        <v>18</v>
      </c>
      <c r="Y12" s="33"/>
      <c r="Z12" s="34" t="s">
        <v>19</v>
      </c>
      <c r="AA12" s="35" t="s">
        <v>20</v>
      </c>
      <c r="AE12" s="31" t="s">
        <v>28</v>
      </c>
      <c r="AF12" s="117"/>
      <c r="AG12" s="118"/>
      <c r="AH12" s="118"/>
      <c r="AI12" s="119"/>
      <c r="AJ12" s="32" t="s">
        <v>16</v>
      </c>
      <c r="AK12" s="33"/>
      <c r="AL12" s="34" t="s">
        <v>17</v>
      </c>
      <c r="AM12" s="32" t="s">
        <v>18</v>
      </c>
      <c r="AN12" s="33"/>
      <c r="AO12" s="34" t="s">
        <v>19</v>
      </c>
      <c r="AP12" s="35" t="s">
        <v>20</v>
      </c>
      <c r="AT12" s="31" t="s">
        <v>29</v>
      </c>
      <c r="AU12" s="117"/>
      <c r="AV12" s="118"/>
      <c r="AW12" s="118"/>
      <c r="AX12" s="118"/>
      <c r="AY12" s="118"/>
      <c r="AZ12" s="32" t="s">
        <v>16</v>
      </c>
      <c r="BA12" s="33"/>
      <c r="BB12" s="34" t="s">
        <v>17</v>
      </c>
      <c r="BC12" s="32" t="s">
        <v>18</v>
      </c>
      <c r="BD12" s="33"/>
      <c r="BE12" s="34" t="s">
        <v>19</v>
      </c>
      <c r="BF12" s="35" t="s">
        <v>20</v>
      </c>
      <c r="BJ12" s="31" t="s">
        <v>30</v>
      </c>
      <c r="BK12" s="117"/>
      <c r="BL12" s="118"/>
      <c r="BM12" s="118"/>
      <c r="BN12" s="119"/>
      <c r="BO12" s="32" t="s">
        <v>16</v>
      </c>
      <c r="BP12" s="33"/>
      <c r="BQ12" s="34" t="s">
        <v>17</v>
      </c>
      <c r="BR12" s="32" t="s">
        <v>18</v>
      </c>
      <c r="BS12" s="33"/>
      <c r="BT12" s="34" t="s">
        <v>19</v>
      </c>
      <c r="BU12" s="35" t="s">
        <v>20</v>
      </c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N12" s="46"/>
    </row>
    <row r="13" spans="1:92" ht="23.25" customHeight="1">
      <c r="A13" s="38" t="str">
        <f>seeding!B5</f>
        <v>Murphy Shaun</v>
      </c>
      <c r="B13" s="120"/>
      <c r="C13" s="121" t="str">
        <f>Playlist!Y58</f>
        <v>2</v>
      </c>
      <c r="D13" s="121" t="str">
        <f>Playlist!S60</f>
        <v>2</v>
      </c>
      <c r="E13" s="121" t="str">
        <f>Playlist!M59</f>
        <v>2</v>
      </c>
      <c r="F13" s="39">
        <f>SUM(C13+D13+E13)</f>
        <v>6</v>
      </c>
      <c r="G13" s="40" t="s">
        <v>25</v>
      </c>
      <c r="H13" s="41">
        <f>SUM(B14+B15+B16)</f>
        <v>0</v>
      </c>
      <c r="I13" s="39">
        <f>IF(C13&gt;B14,1,0)+IF(D13&gt;B15,1,0)+IF(E13&gt;B16,1,0)</f>
        <v>3</v>
      </c>
      <c r="J13" s="40" t="s">
        <v>25</v>
      </c>
      <c r="K13" s="41">
        <f>IF(C13&lt;B14,1,0)+IF(D13&lt;B15,1,0)+IF(E13&lt;B16,1,0)</f>
        <v>0</v>
      </c>
      <c r="L13" s="42">
        <f>IF(I13+K13=0,"",RANK(N13,N13:N19))</f>
        <v>1</v>
      </c>
      <c r="N13" s="43">
        <f>IF(F13+H13=0,"",((I13*100-K13*50)+(F13*10-H13*7)))</f>
        <v>360</v>
      </c>
      <c r="O13" s="43"/>
      <c r="P13" s="38" t="str">
        <f>seeding!B13</f>
        <v>Day Ryan</v>
      </c>
      <c r="Q13" s="120"/>
      <c r="R13" s="121" t="str">
        <f>Playlist!M39</f>
        <v>2</v>
      </c>
      <c r="S13" s="121" t="str">
        <f>Playlist!AK37</f>
        <v>2</v>
      </c>
      <c r="T13" s="121" t="str">
        <f>Playlist!Y35</f>
        <v>2</v>
      </c>
      <c r="U13" s="39">
        <f>SUM(R13+S13+T13)</f>
        <v>6</v>
      </c>
      <c r="V13" s="40" t="s">
        <v>25</v>
      </c>
      <c r="W13" s="41">
        <f>SUM(Q14+Q15+Q16)</f>
        <v>0</v>
      </c>
      <c r="X13" s="39">
        <f>IF(R13&gt;Q14,1,0)+IF(S13&gt;Q15,1,0)+IF(T13&gt;Q16,1,0)</f>
        <v>3</v>
      </c>
      <c r="Y13" s="40" t="s">
        <v>25</v>
      </c>
      <c r="Z13" s="41">
        <f>IF(R13&lt;Q14,1,0)+IF(S13&lt;Q15,1,0)+IF(T13&lt;Q16,1,0)</f>
        <v>0</v>
      </c>
      <c r="AA13" s="44">
        <f>IF(X13+Z13=0,"",RANK(AC13,AC13:AC19))</f>
        <v>1</v>
      </c>
      <c r="AC13" s="43">
        <f>IF(U13+W13=0,"",((X13*100-Z13*50)+(U13*10-W13*7)))</f>
        <v>360</v>
      </c>
      <c r="AD13" s="43"/>
      <c r="AE13" s="38" t="str">
        <f>seeding!B21</f>
        <v>McCulloch Ian</v>
      </c>
      <c r="AF13" s="120"/>
      <c r="AG13" s="121" t="str">
        <f>Playlist!AE39</f>
        <v>2</v>
      </c>
      <c r="AH13" s="121" t="str">
        <f>Playlist!G35</f>
        <v>2</v>
      </c>
      <c r="AI13" s="121" t="str">
        <f>Playlist!S37</f>
        <v>2</v>
      </c>
      <c r="AJ13" s="39">
        <f>SUM(AG13+AH13+AI13)</f>
        <v>6</v>
      </c>
      <c r="AK13" s="40" t="s">
        <v>25</v>
      </c>
      <c r="AL13" s="41">
        <f>SUM(AF14+AF15+AF16)</f>
        <v>0</v>
      </c>
      <c r="AM13" s="39">
        <f>IF(AG13&gt;AF14,1,0)+IF(AH13&gt;AF15,1,0)+IF(AI13&gt;AF16,1,0)</f>
        <v>3</v>
      </c>
      <c r="AN13" s="40" t="s">
        <v>25</v>
      </c>
      <c r="AO13" s="41">
        <f>IF(AG13&lt;AF14,1,0)+IF(AH13&lt;AF15,1,0)+IF(AI13&lt;AF16,1,0)</f>
        <v>0</v>
      </c>
      <c r="AP13" s="44">
        <f>IF(AM13+AO13=0,"",RANK(AR13,AR13:AR19))</f>
        <v>1</v>
      </c>
      <c r="AR13" s="43">
        <f>IF(AJ13+AL13=0,"",((AM13*100-AO13*50)+(AJ13*10-AL13*7)))</f>
        <v>360</v>
      </c>
      <c r="AT13" s="38" t="str">
        <f>seeding!B29</f>
        <v>Davis Mark</v>
      </c>
      <c r="AU13" s="120"/>
      <c r="AV13" s="121" t="str">
        <f>Playlist!M13</f>
        <v>2</v>
      </c>
      <c r="AW13" s="121" t="str">
        <f>Playlist!AK33</f>
        <v>2</v>
      </c>
      <c r="AX13" s="121" t="str">
        <f>Playlist!Y15</f>
        <v>2</v>
      </c>
      <c r="AY13" s="215"/>
      <c r="AZ13" s="39">
        <f>SUM(AV13+AW13+AX13)</f>
        <v>6</v>
      </c>
      <c r="BA13" s="40" t="s">
        <v>25</v>
      </c>
      <c r="BB13" s="41">
        <f>SUM(AU14+AU15+AU16)</f>
        <v>0</v>
      </c>
      <c r="BC13" s="39">
        <f>IF(AV13&gt;AU14,1,0)+IF(AW13&gt;AU15,1,0)+IF(AX13&gt;AU16,1,0)</f>
        <v>3</v>
      </c>
      <c r="BD13" s="40" t="s">
        <v>25</v>
      </c>
      <c r="BE13" s="41">
        <f>IF(AV13&lt;AU14,1,0)+IF(AW13&lt;AU15,1,0)+IF(AX13&lt;AU16,1,0)</f>
        <v>0</v>
      </c>
      <c r="BF13" s="44">
        <f>IF(BC13+BE13=0,"",RANK(BH13,BH13:BH19))</f>
        <v>1</v>
      </c>
      <c r="BH13" s="43">
        <f>IF(AZ13+BB13=0,"",((BC13*100-BE13*50)+(AZ13*10-BB13*7)))</f>
        <v>360</v>
      </c>
      <c r="BI13" s="43"/>
      <c r="BJ13" s="38" t="str">
        <f>seeding!B37</f>
        <v>Couch Matthew</v>
      </c>
      <c r="BK13" s="120"/>
      <c r="BL13" s="121" t="str">
        <f>Playlist!M41</f>
        <v>2</v>
      </c>
      <c r="BM13" s="121" t="str">
        <f>Playlist!AK16</f>
        <v>2</v>
      </c>
      <c r="BN13" s="121" t="str">
        <f>Playlist!Y43</f>
        <v>2</v>
      </c>
      <c r="BO13" s="39">
        <f>SUM(BL13+BM13+BN13)</f>
        <v>6</v>
      </c>
      <c r="BP13" s="40" t="s">
        <v>25</v>
      </c>
      <c r="BQ13" s="41">
        <f>SUM(BK14+BK15+BK16)</f>
        <v>0</v>
      </c>
      <c r="BR13" s="39">
        <f>IF(BL13&gt;BK14,1,0)+IF(BM13&gt;BK15,1,0)+IF(BN13&gt;BK16,1,0)</f>
        <v>3</v>
      </c>
      <c r="BS13" s="40" t="s">
        <v>25</v>
      </c>
      <c r="BT13" s="41">
        <f>IF(BL13&lt;BK14,1,0)+IF(BM13&lt;BK15,1,0)+IF(BN13&lt;BK16,1,0)</f>
        <v>0</v>
      </c>
      <c r="BU13" s="44">
        <f>IF(BR13+BT13=0,"",RANK(BW13,BW13:BW19))</f>
        <v>1</v>
      </c>
      <c r="BW13" s="43">
        <f>IF(BO13+BQ13=0,"",((BR13*100-BT13*50)+(BO13*10-BQ13*7)))</f>
        <v>360</v>
      </c>
      <c r="BX13" s="45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L13" s="43"/>
      <c r="CN13" s="46"/>
    </row>
    <row r="14" spans="1:92" ht="23.25" customHeight="1">
      <c r="A14" s="38" t="str">
        <f>seeding!B82</f>
        <v>Nawabi Yusuf</v>
      </c>
      <c r="B14" s="112" t="str">
        <f>Playlist!Z58</f>
        <v>0</v>
      </c>
      <c r="C14" s="122"/>
      <c r="D14" s="112" t="str">
        <f>Playlist!T20</f>
        <v>1</v>
      </c>
      <c r="E14" s="112" t="str">
        <f>Playlist!Y27</f>
        <v>2</v>
      </c>
      <c r="F14" s="39">
        <f>SUM(B14+D14+E14)</f>
        <v>3</v>
      </c>
      <c r="G14" s="47" t="s">
        <v>25</v>
      </c>
      <c r="H14" s="41">
        <f>SUM(C13+C15+C16)</f>
        <v>5</v>
      </c>
      <c r="I14" s="39">
        <f>IF(B14&gt;C13,1,0)+IF(D14&gt;C15,1,0)+IF(E14&gt;C16,1,0)</f>
        <v>1</v>
      </c>
      <c r="J14" s="47" t="s">
        <v>25</v>
      </c>
      <c r="K14" s="41">
        <f>IF(B14&lt;C13,1,0)+IF(D14&lt;C15,1,0)+IF(E14&lt;C16,1,0)</f>
        <v>2</v>
      </c>
      <c r="L14" s="42">
        <f>IF(I14+K14=0,"",RANK(N14,N13:N19))</f>
        <v>3</v>
      </c>
      <c r="N14" s="43">
        <f>IF(F14+H14=0,"",((I14*100-K14*50)+(F14*10-H14*7)))</f>
        <v>-5</v>
      </c>
      <c r="O14" s="43"/>
      <c r="P14" s="38" t="str">
        <f>seeding!B74</f>
        <v>Gabriel Christian</v>
      </c>
      <c r="Q14" s="112" t="str">
        <f>Playlist!N39</f>
        <v>0</v>
      </c>
      <c r="R14" s="122"/>
      <c r="S14" s="112" t="str">
        <f>Playlist!N4</f>
        <v>2</v>
      </c>
      <c r="T14" s="112" t="str">
        <f>Playlist!AE47</f>
        <v>2</v>
      </c>
      <c r="U14" s="39">
        <f>SUM(Q14+S14+T14)</f>
        <v>4</v>
      </c>
      <c r="V14" s="47" t="s">
        <v>25</v>
      </c>
      <c r="W14" s="41">
        <f>SUM(R13+R15+R16)</f>
        <v>2</v>
      </c>
      <c r="X14" s="39">
        <f>IF(Q14&gt;R13,1,0)+IF(S14&gt;R15,1,0)+IF(T14&gt;R16,1,0)</f>
        <v>2</v>
      </c>
      <c r="Y14" s="47" t="s">
        <v>25</v>
      </c>
      <c r="Z14" s="41">
        <f>IF(Q14&lt;R13,1,0)+IF(S14&lt;R15,1,0)+IF(T14&lt;R16,1,0)</f>
        <v>1</v>
      </c>
      <c r="AA14" s="44">
        <f>IF(X14+Z14=0,"",RANK(AC14,AC13:AC19))</f>
        <v>2</v>
      </c>
      <c r="AC14" s="43">
        <f>IF(U14+W14=0,"",((X14*100-Z14*50)+(U14*10-W14*7)))</f>
        <v>176</v>
      </c>
      <c r="AD14" s="43"/>
      <c r="AE14" s="38" t="str">
        <f>seeding!B66</f>
        <v>Kesseler Jürgen</v>
      </c>
      <c r="AF14" s="112" t="str">
        <f>Playlist!AF39</f>
        <v>0</v>
      </c>
      <c r="AG14" s="122"/>
      <c r="AH14" s="112" t="str">
        <f>Playlist!AE32</f>
        <v>0</v>
      </c>
      <c r="AI14" s="112" t="str">
        <f>Playlist!Y4</f>
        <v>2</v>
      </c>
      <c r="AJ14" s="39">
        <f>SUM(AF14+AH14+AI14)</f>
        <v>2</v>
      </c>
      <c r="AK14" s="47" t="s">
        <v>25</v>
      </c>
      <c r="AL14" s="41">
        <f>SUM(AG13+AG15+AG16)</f>
        <v>5</v>
      </c>
      <c r="AM14" s="39">
        <f>IF(AF14&gt;AG13,1,0)+IF(AH14&gt;AG15,1,0)+IF(AI14&gt;AG16,1,0)</f>
        <v>1</v>
      </c>
      <c r="AN14" s="47" t="s">
        <v>25</v>
      </c>
      <c r="AO14" s="41">
        <f>IF(AF14&lt;AG13,1,0)+IF(AH14&lt;AG15,1,0)+IF(AI14&lt;AG16,1,0)</f>
        <v>2</v>
      </c>
      <c r="AP14" s="44">
        <f>IF(AM14+AO14=0,"",RANK(AR14,AR13:AR19))</f>
        <v>4</v>
      </c>
      <c r="AR14" s="43">
        <f>IF(AJ14+AL14=0,"",((AM14*100-AO14*50)+(AJ14*10-AL14*7)))</f>
        <v>-15</v>
      </c>
      <c r="AT14" s="38" t="str">
        <f>seeding!B58</f>
        <v>Seckes Ernst</v>
      </c>
      <c r="AU14" s="112" t="str">
        <f>Playlist!N13</f>
        <v>0</v>
      </c>
      <c r="AV14" s="122"/>
      <c r="AW14" s="112" t="str">
        <f>Playlist!AE7</f>
        <v>2</v>
      </c>
      <c r="AX14" s="112" t="str">
        <f>Playlist!S47</f>
        <v>2</v>
      </c>
      <c r="AY14" s="216"/>
      <c r="AZ14" s="39">
        <f>SUM(AU14+AW14+AX14)</f>
        <v>4</v>
      </c>
      <c r="BA14" s="47" t="s">
        <v>25</v>
      </c>
      <c r="BB14" s="41">
        <f>SUM(AV13+AV15+AV16)</f>
        <v>4</v>
      </c>
      <c r="BC14" s="39">
        <f>IF(AU14&gt;AV13,1,0)+IF(AW14&gt;AV15,1,0)+IF(AX14&gt;AV16,1,0)</f>
        <v>2</v>
      </c>
      <c r="BD14" s="47" t="s">
        <v>25</v>
      </c>
      <c r="BE14" s="41">
        <f>IF(AU14&lt;AV13,1,0)+IF(AW14&lt;AV15,1,0)+IF(AX14&lt;AV16,1,0)</f>
        <v>1</v>
      </c>
      <c r="BF14" s="44">
        <f>IF(BC14+BE14=0,"",RANK(BH14,BH13:BH19))</f>
        <v>2</v>
      </c>
      <c r="BH14" s="43">
        <f>IF(AZ14+BB14=0,"",((BC14*100-BE14*50)+(AZ14*10-BB14*7)))</f>
        <v>162</v>
      </c>
      <c r="BI14" s="43"/>
      <c r="BJ14" s="38" t="str">
        <f>seeding!B50</f>
        <v>Fang Hai Jiang</v>
      </c>
      <c r="BK14" s="112" t="str">
        <f>Playlist!N41</f>
        <v>0</v>
      </c>
      <c r="BL14" s="122"/>
      <c r="BM14" s="112" t="str">
        <f>Playlist!AL22</f>
        <v>0</v>
      </c>
      <c r="BN14" s="112" t="str">
        <f>Playlist!Y24</f>
        <v>2</v>
      </c>
      <c r="BO14" s="39">
        <f>SUM(BK14+BM14+BN14)</f>
        <v>2</v>
      </c>
      <c r="BP14" s="47" t="s">
        <v>25</v>
      </c>
      <c r="BQ14" s="41">
        <f>SUM(BL13+BL15+BL16)</f>
        <v>4</v>
      </c>
      <c r="BR14" s="39">
        <f>IF(BK14&gt;BL13,1,0)+IF(BM14&gt;BL15,1,0)+IF(BN14&gt;BL16,1,0)</f>
        <v>1</v>
      </c>
      <c r="BS14" s="47" t="s">
        <v>25</v>
      </c>
      <c r="BT14" s="41">
        <f>IF(BK14&lt;BL13,1,0)+IF(BM14&lt;BL15,1,0)+IF(BN14&lt;BL16,1,0)</f>
        <v>2</v>
      </c>
      <c r="BU14" s="44">
        <f>IF(BR14+BT14=0,"",RANK(BW14,BW13:BW19))</f>
        <v>3</v>
      </c>
      <c r="BW14" s="43">
        <f>IF(BO14+BQ14=0,"",((BR14*100-BT14*50)+(BO14*10-BQ14*7)))</f>
        <v>-8</v>
      </c>
      <c r="BX14" s="4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L14" s="43"/>
      <c r="CN14" s="46"/>
    </row>
    <row r="15" spans="1:92" ht="23.25" customHeight="1">
      <c r="A15" s="38" t="str">
        <f>seeding!B85</f>
        <v>Höltschl Thomas</v>
      </c>
      <c r="B15" s="112" t="str">
        <f>Playlist!T60</f>
        <v>0</v>
      </c>
      <c r="C15" s="112" t="str">
        <f>Playlist!S20</f>
        <v>2</v>
      </c>
      <c r="D15" s="122"/>
      <c r="E15" s="112" t="str">
        <f>Playlist!M25</f>
        <v>2</v>
      </c>
      <c r="F15" s="39">
        <f>SUM(B15+C15+E15)</f>
        <v>4</v>
      </c>
      <c r="G15" s="40" t="s">
        <v>25</v>
      </c>
      <c r="H15" s="41">
        <f>SUM(D13+D14+D16)</f>
        <v>3</v>
      </c>
      <c r="I15" s="39">
        <f>IF(C15&gt;D14,1,0)+IF(E15&gt;D16,1,0)+IF(B15&gt;D13,1,0)</f>
        <v>2</v>
      </c>
      <c r="J15" s="40" t="s">
        <v>25</v>
      </c>
      <c r="K15" s="41">
        <f>IF(C15&lt;D14,1,0)+IF(E15&lt;D16,1,0)+IF(B15&lt;D13,1,0)</f>
        <v>1</v>
      </c>
      <c r="L15" s="42">
        <f>IF(I15+K15=0,"",RANK(N15,N13:N19))</f>
        <v>2</v>
      </c>
      <c r="N15" s="43">
        <f>IF(F15+H15=0,"",((I15*100-K15*50)+(F15*10-H15*7)))</f>
        <v>169</v>
      </c>
      <c r="O15" s="43"/>
      <c r="P15" s="38" t="str">
        <f>seeding!B93</f>
        <v>Schweer Carsten</v>
      </c>
      <c r="Q15" s="112" t="str">
        <f>Playlist!AL37</f>
        <v>0</v>
      </c>
      <c r="R15" s="112" t="str">
        <f>Playlist!M4</f>
        <v>0</v>
      </c>
      <c r="S15" s="122"/>
      <c r="T15" s="112" t="str">
        <f>Playlist!AE6</f>
        <v>1</v>
      </c>
      <c r="U15" s="39">
        <f>SUM(Q15+R15+T15)</f>
        <v>1</v>
      </c>
      <c r="V15" s="40" t="s">
        <v>25</v>
      </c>
      <c r="W15" s="41">
        <f>SUM(S13+S14+S16)</f>
        <v>6</v>
      </c>
      <c r="X15" s="39">
        <f>IF(R15&gt;S14,1,0)+IF(T15&gt;S16,1,0)+IF(Q15&gt;S13,1,0)</f>
        <v>0</v>
      </c>
      <c r="Y15" s="40" t="s">
        <v>25</v>
      </c>
      <c r="Z15" s="41">
        <f>IF(R15&lt;S14,1,0)+IF(T15&lt;S16,1,0)+IF(Q15&lt;S13,1,0)</f>
        <v>3</v>
      </c>
      <c r="AA15" s="44">
        <f>IF(X15+Z15=0,"",RANK(AC15,AC13:AC19))</f>
        <v>4</v>
      </c>
      <c r="AC15" s="43">
        <f>IF(U15+W15=0,"",((X15*100-Z15*50)+(U15*10-W15*7)))</f>
        <v>-182</v>
      </c>
      <c r="AD15" s="43"/>
      <c r="AE15" s="38" t="str">
        <f>seeding!B101</f>
        <v>Vortkort Jörg</v>
      </c>
      <c r="AF15" s="112" t="str">
        <f>Playlist!H35</f>
        <v>0</v>
      </c>
      <c r="AG15" s="112" t="str">
        <f>Playlist!AF32</f>
        <v>2</v>
      </c>
      <c r="AH15" s="122"/>
      <c r="AI15" s="112" t="str">
        <f>Playlist!AK7</f>
        <v>0</v>
      </c>
      <c r="AJ15" s="39">
        <f>SUM(AF15+AG15+AI15)</f>
        <v>2</v>
      </c>
      <c r="AK15" s="40" t="s">
        <v>25</v>
      </c>
      <c r="AL15" s="41">
        <f>SUM(AH13+AH14+AH16)</f>
        <v>4</v>
      </c>
      <c r="AM15" s="39">
        <f>IF(AG15&gt;AH14,1,0)+IF(AI15&gt;AH16,1,0)+IF(AF15&gt;AH13,1,0)</f>
        <v>1</v>
      </c>
      <c r="AN15" s="40" t="s">
        <v>25</v>
      </c>
      <c r="AO15" s="41">
        <f>IF(AG15&lt;AH14,1,0)+IF(AI15&lt;AH16,1,0)+IF(AF15&lt;AH13,1,0)</f>
        <v>2</v>
      </c>
      <c r="AP15" s="44">
        <f>IF(AM15+AO15=0,"",RANK(AR15,AR13:AR19))</f>
        <v>3</v>
      </c>
      <c r="AR15" s="43">
        <f>IF(AJ15+AL15=0,"",((AM15*100-AO15*50)+(AJ15*10-AL15*7)))</f>
        <v>-8</v>
      </c>
      <c r="AT15" s="38" t="str">
        <f>seeding!B109</f>
        <v>Müller Michael</v>
      </c>
      <c r="AU15" s="112" t="str">
        <f>Playlist!AL33</f>
        <v>0</v>
      </c>
      <c r="AV15" s="112" t="str">
        <f>Playlist!AF7</f>
        <v>1</v>
      </c>
      <c r="AW15" s="122"/>
      <c r="AX15" s="112" t="str">
        <f>Playlist!AK26</f>
        <v>2</v>
      </c>
      <c r="AY15" s="216"/>
      <c r="AZ15" s="39">
        <f>SUM(AU15+AV15+AX15)</f>
        <v>3</v>
      </c>
      <c r="BA15" s="40" t="s">
        <v>25</v>
      </c>
      <c r="BB15" s="41">
        <f>SUM(AW13+AW14+AW16)</f>
        <v>4</v>
      </c>
      <c r="BC15" s="39">
        <f>IF(AV15&gt;AW14,1,0)+IF(AX15&gt;AW16,1,0)+IF(AU15&gt;AW13,1,0)</f>
        <v>1</v>
      </c>
      <c r="BD15" s="40" t="s">
        <v>25</v>
      </c>
      <c r="BE15" s="41">
        <f>IF(AV15&lt;AW14,1,0)+IF(AX15&lt;AW16,1,0)+IF(AU15&lt;AW13,1,0)</f>
        <v>2</v>
      </c>
      <c r="BF15" s="44">
        <f>IF(BC15+BE15=0,"",RANK(BH15,BH13:BH19))</f>
        <v>3</v>
      </c>
      <c r="BH15" s="43">
        <f>IF(AZ15+BB15=0,"",((BC15*100-BE15*50)+(AZ15*10-BB15*7)))</f>
        <v>2</v>
      </c>
      <c r="BI15" s="43"/>
      <c r="BJ15" s="38" t="str">
        <f>seeding!B117</f>
        <v>Beggel Karl-Heinz</v>
      </c>
      <c r="BK15" s="112" t="str">
        <f>Playlist!AL16</f>
        <v>0</v>
      </c>
      <c r="BL15" s="112" t="str">
        <f>Playlist!AK22</f>
        <v>2</v>
      </c>
      <c r="BM15" s="122"/>
      <c r="BN15" s="112" t="str">
        <f>Playlist!AF27</f>
        <v>2</v>
      </c>
      <c r="BO15" s="39">
        <f>SUM(BK15+BL15+BN15)</f>
        <v>4</v>
      </c>
      <c r="BP15" s="40" t="s">
        <v>25</v>
      </c>
      <c r="BQ15" s="41">
        <f>SUM(BM13+BM14+BM16)</f>
        <v>2</v>
      </c>
      <c r="BR15" s="39">
        <f>IF(BL15&gt;BM14,1,0)+IF(BN15&gt;BM16,1,0)+IF(BK15&gt;BM13,1,0)</f>
        <v>2</v>
      </c>
      <c r="BS15" s="40" t="s">
        <v>25</v>
      </c>
      <c r="BT15" s="41">
        <f>IF(BL15&lt;BM14,1,0)+IF(BN15&lt;BM16,1,0)+IF(BK15&lt;BM13,1,0)</f>
        <v>1</v>
      </c>
      <c r="BU15" s="44">
        <f>IF(BR15+BT15=0,"",RANK(BW15,BW13:BW19))</f>
        <v>2</v>
      </c>
      <c r="BW15" s="43">
        <f>IF(BO15+BQ15=0,"",((BR15*100-BT15*50)+(BO15*10-BQ15*7)))</f>
        <v>176</v>
      </c>
      <c r="BX15" s="4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L15" s="43"/>
      <c r="CN15" s="46"/>
    </row>
    <row r="16" spans="1:92" ht="23.25" customHeight="1" thickBot="1">
      <c r="A16" s="230" t="str">
        <f>seeding!B162</f>
        <v>Körbel Paul Andre</v>
      </c>
      <c r="B16" s="113" t="str">
        <f>Playlist!N59</f>
        <v>0</v>
      </c>
      <c r="C16" s="113" t="str">
        <f>Playlist!Z27</f>
        <v>1</v>
      </c>
      <c r="D16" s="113" t="str">
        <f>Playlist!N25</f>
        <v>0</v>
      </c>
      <c r="E16" s="123"/>
      <c r="F16" s="49">
        <f>SUM(B16+C16+D16)</f>
        <v>1</v>
      </c>
      <c r="G16" s="50" t="s">
        <v>25</v>
      </c>
      <c r="H16" s="51">
        <f>SUM(E13+E14+E15)</f>
        <v>6</v>
      </c>
      <c r="I16" s="49">
        <f>IF(C16&gt;E14,1,0)+IF(D16&gt;E15,1,0)+IF(B16&gt;E13,1,0)</f>
        <v>0</v>
      </c>
      <c r="J16" s="50" t="s">
        <v>25</v>
      </c>
      <c r="K16" s="51">
        <f>IF(C16&lt;E14,1,0)+IF(D16&lt;E15,1,0)+IF(B16&lt;E13,1,0)</f>
        <v>3</v>
      </c>
      <c r="L16" s="52">
        <f>IF(I16+K16=0,"",RANK(N16,N13:N19))</f>
        <v>4</v>
      </c>
      <c r="N16" s="43">
        <f>IF(F16+H16=0,"",((I16*100-K16*50)+(F16*10-H16*7)))</f>
        <v>-182</v>
      </c>
      <c r="O16" s="43"/>
      <c r="P16" s="230" t="str">
        <f>seeding!B154</f>
        <v>Veuhoff Ludger</v>
      </c>
      <c r="Q16" s="113" t="str">
        <f>Playlist!Z35</f>
        <v>0</v>
      </c>
      <c r="R16" s="113" t="str">
        <f>Playlist!AF47</f>
        <v>0</v>
      </c>
      <c r="S16" s="113" t="str">
        <f>Playlist!AF6</f>
        <v>2</v>
      </c>
      <c r="T16" s="123"/>
      <c r="U16" s="49">
        <f>SUM(Q16+R16+S16)</f>
        <v>2</v>
      </c>
      <c r="V16" s="50" t="s">
        <v>25</v>
      </c>
      <c r="W16" s="51">
        <f>SUM(T13+T14+T15)</f>
        <v>5</v>
      </c>
      <c r="X16" s="49">
        <f>IF(R16&gt;T14,1,0)+IF(S16&gt;T15,1,0)+IF(Q16&gt;T13,1,0)</f>
        <v>1</v>
      </c>
      <c r="Y16" s="50" t="s">
        <v>25</v>
      </c>
      <c r="Z16" s="51">
        <f>IF(R16&lt;T14,1,0)+IF(S16&lt;T15,1,0)+IF(Q16&lt;T13,1,0)</f>
        <v>2</v>
      </c>
      <c r="AA16" s="53">
        <f>IF(X16+Z16=0,"",RANK(AC16,AC13:AC19))</f>
        <v>3</v>
      </c>
      <c r="AC16" s="43">
        <f>IF(U16+W16=0,"",((X16*100-Z16*50)+(U16*10-W16*7)))</f>
        <v>-15</v>
      </c>
      <c r="AD16" s="43"/>
      <c r="AE16" s="230" t="str">
        <f>seeding!B146</f>
        <v>Rusche Andre</v>
      </c>
      <c r="AF16" s="113" t="str">
        <f>Playlist!T37</f>
        <v>0</v>
      </c>
      <c r="AG16" s="113" t="str">
        <f>Playlist!Z4</f>
        <v>1</v>
      </c>
      <c r="AH16" s="113" t="str">
        <f>Playlist!AL7</f>
        <v>2</v>
      </c>
      <c r="AI16" s="123"/>
      <c r="AJ16" s="49">
        <f>SUM(AF16+AG16+AH16)</f>
        <v>3</v>
      </c>
      <c r="AK16" s="50" t="s">
        <v>25</v>
      </c>
      <c r="AL16" s="51">
        <f>SUM(AI13+AI14+AI15)</f>
        <v>4</v>
      </c>
      <c r="AM16" s="49">
        <f>IF(AG16&gt;AI14,1,0)+IF(AH16&gt;AI15,1,0)+IF(AF16&gt;AI13,1,0)</f>
        <v>1</v>
      </c>
      <c r="AN16" s="50" t="s">
        <v>25</v>
      </c>
      <c r="AO16" s="51">
        <f>IF(AG16&lt;AI14,1,0)+IF(AH16&lt;AI15,1,0)+IF(AF16&lt;AI13,1,0)</f>
        <v>2</v>
      </c>
      <c r="AP16" s="53">
        <f>IF(AM16+AO16=0,"",RANK(AR16,AR13:AR19))</f>
        <v>2</v>
      </c>
      <c r="AR16" s="43">
        <f>IF(AJ16+AL16=0,"",((AM16*100-AO16*50)+(AJ16*10-AL16*7)))</f>
        <v>2</v>
      </c>
      <c r="AT16" s="230" t="str">
        <f>seeding!B138</f>
        <v>Guskov Eugen</v>
      </c>
      <c r="AU16" s="113" t="str">
        <f>Playlist!Z15</f>
        <v>0</v>
      </c>
      <c r="AV16" s="113" t="str">
        <f>Playlist!T47</f>
        <v>1</v>
      </c>
      <c r="AW16" s="113" t="str">
        <f>Playlist!AL26</f>
        <v>0</v>
      </c>
      <c r="AX16" s="123"/>
      <c r="AY16" s="217"/>
      <c r="AZ16" s="49">
        <f>SUM(AU16+AV16+AW16)</f>
        <v>1</v>
      </c>
      <c r="BA16" s="50" t="s">
        <v>25</v>
      </c>
      <c r="BB16" s="51">
        <f>SUM(AX13+AX14+AX15)</f>
        <v>6</v>
      </c>
      <c r="BC16" s="49">
        <f>IF(AV16&gt;AX14,1,0)+IF(AW16&gt;AX15,1,0)+IF(AU16&gt;AX13,1,0)</f>
        <v>0</v>
      </c>
      <c r="BD16" s="50" t="s">
        <v>25</v>
      </c>
      <c r="BE16" s="51">
        <f>IF(AV16&lt;AX14,1,0)+IF(AW16&lt;AX15,1,0)+IF(AU16&lt;AX13,1,0)</f>
        <v>3</v>
      </c>
      <c r="BF16" s="53">
        <f>IF(BC16+BE16=0,"",RANK(BH16,BH13:BH19))</f>
        <v>4</v>
      </c>
      <c r="BH16" s="43">
        <f>IF(AZ16+BB16=0,"",((BC16*100-BE16*50)+(AZ16*10-BB16*7)))</f>
        <v>-182</v>
      </c>
      <c r="BI16" s="43"/>
      <c r="BJ16" s="230" t="str">
        <f>seeding!B130</f>
        <v>Vonderen van Misja</v>
      </c>
      <c r="BK16" s="113" t="str">
        <f>Playlist!Z43</f>
        <v>0</v>
      </c>
      <c r="BL16" s="113" t="str">
        <f>Playlist!Z24</f>
        <v>0</v>
      </c>
      <c r="BM16" s="113" t="str">
        <f>Playlist!AE27</f>
        <v>0</v>
      </c>
      <c r="BN16" s="123"/>
      <c r="BO16" s="49">
        <f>SUM(BK16+BL16+BM16)</f>
        <v>0</v>
      </c>
      <c r="BP16" s="50" t="s">
        <v>25</v>
      </c>
      <c r="BQ16" s="51">
        <f>SUM(BN13+BN14+BN15)</f>
        <v>6</v>
      </c>
      <c r="BR16" s="49">
        <f>IF(BL16&gt;BN14,1,0)+IF(BM16&gt;BN15,1,0)+IF(BK16&gt;BN13,1,0)</f>
        <v>0</v>
      </c>
      <c r="BS16" s="50" t="s">
        <v>25</v>
      </c>
      <c r="BT16" s="51">
        <f>IF(BL16&lt;BN14,1,0)+IF(BM16&lt;BN15,1,0)+IF(BK16&lt;BN13,1,0)</f>
        <v>3</v>
      </c>
      <c r="BU16" s="53">
        <f>IF(BR16+BT16=0,"",RANK(BW16,BW13:BW19))</f>
        <v>4</v>
      </c>
      <c r="BW16" s="43">
        <f>IF(BO16+BQ16=0,"",((BR16*100-BT16*50)+(BO16*10-BQ16*7)))</f>
        <v>-192</v>
      </c>
      <c r="BX16" s="45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L16" s="43"/>
      <c r="CN16" s="46"/>
    </row>
    <row r="17" spans="1:92" s="24" customFormat="1" ht="24" customHeight="1">
      <c r="A17" s="54"/>
      <c r="B17" s="114"/>
      <c r="C17" s="115"/>
      <c r="D17" s="115"/>
      <c r="E17" s="115"/>
      <c r="F17" s="25"/>
      <c r="G17" s="26"/>
      <c r="H17" s="25"/>
      <c r="I17" s="25"/>
      <c r="J17" s="25"/>
      <c r="K17" s="25"/>
      <c r="L17" s="25"/>
      <c r="P17" s="54"/>
      <c r="Q17" s="126"/>
      <c r="R17" s="126"/>
      <c r="S17" s="126"/>
      <c r="T17" s="126"/>
      <c r="AE17" s="54"/>
      <c r="AF17" s="126"/>
      <c r="AG17" s="126"/>
      <c r="AH17" s="126"/>
      <c r="AI17" s="126"/>
      <c r="AT17" s="54"/>
      <c r="AU17" s="126"/>
      <c r="AV17" s="126"/>
      <c r="AW17" s="126"/>
      <c r="AX17" s="126"/>
      <c r="AY17" s="126"/>
      <c r="BJ17" s="54"/>
      <c r="BK17" s="127"/>
      <c r="BL17" s="127"/>
      <c r="BM17" s="127"/>
      <c r="BN17" s="127"/>
      <c r="BO17" s="257"/>
      <c r="BP17" s="257"/>
      <c r="BQ17" s="257"/>
      <c r="BR17" s="257"/>
      <c r="BS17" s="257"/>
      <c r="BT17" s="257"/>
      <c r="BU17" s="27"/>
      <c r="BX17" s="45"/>
      <c r="BY17" s="28"/>
      <c r="BZ17" s="28"/>
      <c r="CA17" s="28"/>
      <c r="CB17" s="28"/>
      <c r="CD17" s="28"/>
      <c r="CE17" s="25"/>
      <c r="CF17" s="28"/>
      <c r="CG17" s="28"/>
      <c r="CH17" s="25"/>
      <c r="CI17" s="28"/>
      <c r="CJ17" s="28"/>
      <c r="CL17" s="43"/>
      <c r="CN17" s="30"/>
    </row>
    <row r="18" spans="2:92" s="24" customFormat="1" ht="21" customHeight="1">
      <c r="B18" s="114"/>
      <c r="C18" s="115"/>
      <c r="D18" s="115"/>
      <c r="E18" s="115"/>
      <c r="F18" s="25"/>
      <c r="G18" s="26"/>
      <c r="H18" s="25"/>
      <c r="I18" s="25"/>
      <c r="J18" s="25"/>
      <c r="K18" s="25"/>
      <c r="L18" s="25"/>
      <c r="Q18" s="126"/>
      <c r="R18" s="126"/>
      <c r="S18" s="126"/>
      <c r="T18" s="126"/>
      <c r="AF18" s="126"/>
      <c r="AG18" s="126"/>
      <c r="AH18" s="126"/>
      <c r="AI18" s="126"/>
      <c r="AU18" s="126"/>
      <c r="AV18" s="126"/>
      <c r="AW18" s="126"/>
      <c r="AX18" s="126"/>
      <c r="AY18" s="126"/>
      <c r="BK18" s="126"/>
      <c r="BL18" s="126"/>
      <c r="BM18" s="126"/>
      <c r="BN18" s="126"/>
      <c r="BX18" s="54"/>
      <c r="CN18" s="30"/>
    </row>
    <row r="19" spans="1:92" s="55" customFormat="1" ht="21" customHeight="1" thickBot="1">
      <c r="A19" s="27"/>
      <c r="B19" s="116"/>
      <c r="C19" s="116"/>
      <c r="D19" s="116"/>
      <c r="E19" s="116"/>
      <c r="F19" s="28"/>
      <c r="G19" s="28"/>
      <c r="H19" s="28"/>
      <c r="I19" s="28"/>
      <c r="J19" s="28"/>
      <c r="K19" s="28"/>
      <c r="L19" s="28"/>
      <c r="P19" s="27"/>
      <c r="Q19" s="116"/>
      <c r="R19" s="116"/>
      <c r="S19" s="116"/>
      <c r="T19" s="116"/>
      <c r="U19" s="28"/>
      <c r="V19" s="28"/>
      <c r="W19" s="28"/>
      <c r="X19" s="28"/>
      <c r="Y19" s="28"/>
      <c r="Z19" s="28"/>
      <c r="AA19" s="28"/>
      <c r="AE19" s="27"/>
      <c r="AF19" s="116"/>
      <c r="AG19" s="116"/>
      <c r="AH19" s="116"/>
      <c r="AI19" s="116"/>
      <c r="AJ19" s="28"/>
      <c r="AK19" s="28"/>
      <c r="AL19" s="28"/>
      <c r="AM19" s="28"/>
      <c r="AN19" s="28"/>
      <c r="AO19" s="28"/>
      <c r="AP19" s="28"/>
      <c r="AU19" s="129"/>
      <c r="AV19" s="129"/>
      <c r="AW19" s="129"/>
      <c r="AX19" s="129"/>
      <c r="AY19" s="129"/>
      <c r="BK19" s="129"/>
      <c r="BL19" s="129"/>
      <c r="BM19" s="129"/>
      <c r="BN19" s="129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N19" s="56"/>
    </row>
    <row r="20" spans="1:92" ht="23.25" customHeight="1">
      <c r="A20" s="31" t="s">
        <v>31</v>
      </c>
      <c r="B20" s="117"/>
      <c r="C20" s="118"/>
      <c r="D20" s="118"/>
      <c r="E20" s="119"/>
      <c r="F20" s="33" t="s">
        <v>16</v>
      </c>
      <c r="G20" s="33"/>
      <c r="H20" s="34" t="s">
        <v>17</v>
      </c>
      <c r="I20" s="32" t="s">
        <v>18</v>
      </c>
      <c r="J20" s="33"/>
      <c r="K20" s="34" t="s">
        <v>19</v>
      </c>
      <c r="L20" s="35" t="s">
        <v>20</v>
      </c>
      <c r="P20" s="31" t="s">
        <v>32</v>
      </c>
      <c r="Q20" s="117"/>
      <c r="R20" s="118"/>
      <c r="S20" s="118"/>
      <c r="T20" s="119"/>
      <c r="U20" s="32" t="s">
        <v>16</v>
      </c>
      <c r="V20" s="33"/>
      <c r="W20" s="34" t="s">
        <v>17</v>
      </c>
      <c r="X20" s="32" t="s">
        <v>18</v>
      </c>
      <c r="Y20" s="33"/>
      <c r="Z20" s="34" t="s">
        <v>19</v>
      </c>
      <c r="AA20" s="35" t="s">
        <v>20</v>
      </c>
      <c r="AE20" s="31" t="s">
        <v>33</v>
      </c>
      <c r="AF20" s="117"/>
      <c r="AG20" s="118"/>
      <c r="AH20" s="118"/>
      <c r="AI20" s="119"/>
      <c r="AJ20" s="32" t="s">
        <v>16</v>
      </c>
      <c r="AK20" s="33"/>
      <c r="AL20" s="34" t="s">
        <v>17</v>
      </c>
      <c r="AM20" s="32" t="s">
        <v>18</v>
      </c>
      <c r="AN20" s="33"/>
      <c r="AO20" s="34" t="s">
        <v>19</v>
      </c>
      <c r="AP20" s="35" t="s">
        <v>20</v>
      </c>
      <c r="AT20" s="31" t="s">
        <v>34</v>
      </c>
      <c r="AU20" s="117"/>
      <c r="AV20" s="118"/>
      <c r="AW20" s="118"/>
      <c r="AX20" s="118"/>
      <c r="AY20" s="118"/>
      <c r="AZ20" s="32" t="s">
        <v>16</v>
      </c>
      <c r="BA20" s="33"/>
      <c r="BB20" s="34" t="s">
        <v>17</v>
      </c>
      <c r="BC20" s="32" t="s">
        <v>18</v>
      </c>
      <c r="BD20" s="33"/>
      <c r="BE20" s="34" t="s">
        <v>19</v>
      </c>
      <c r="BF20" s="35" t="s">
        <v>20</v>
      </c>
      <c r="BJ20" s="31" t="s">
        <v>35</v>
      </c>
      <c r="BK20" s="117"/>
      <c r="BL20" s="118"/>
      <c r="BM20" s="118"/>
      <c r="BN20" s="119"/>
      <c r="BO20" s="32" t="s">
        <v>16</v>
      </c>
      <c r="BP20" s="33"/>
      <c r="BQ20" s="34" t="s">
        <v>17</v>
      </c>
      <c r="BR20" s="32" t="s">
        <v>18</v>
      </c>
      <c r="BS20" s="33"/>
      <c r="BT20" s="34" t="s">
        <v>19</v>
      </c>
      <c r="BU20" s="35" t="s">
        <v>20</v>
      </c>
      <c r="CN20" s="46"/>
    </row>
    <row r="21" spans="1:92" ht="23.25" customHeight="1">
      <c r="A21" s="38" t="str">
        <f>seeding!B6</f>
        <v>Doherty Ken</v>
      </c>
      <c r="B21" s="120"/>
      <c r="C21" s="121" t="str">
        <f>Playlist!AK58</f>
        <v>2</v>
      </c>
      <c r="D21" s="121" t="str">
        <f>Playlist!Y60</f>
        <v>2</v>
      </c>
      <c r="E21" s="121" t="str">
        <f>Playlist!S59</f>
        <v>2</v>
      </c>
      <c r="F21" s="39">
        <f>SUM(C21+D21+E21)</f>
        <v>6</v>
      </c>
      <c r="G21" s="40" t="s">
        <v>25</v>
      </c>
      <c r="H21" s="41">
        <f>SUM(B22+B23+B24)</f>
        <v>0</v>
      </c>
      <c r="I21" s="39">
        <f>IF(C21&gt;B22,1,0)+IF(D21&gt;B23,1,0)+IF(E21&gt;B24,1,0)</f>
        <v>3</v>
      </c>
      <c r="J21" s="40" t="s">
        <v>25</v>
      </c>
      <c r="K21" s="41">
        <f>IF(C21&lt;B22,1,0)+IF(D21&lt;B23,1,0)+IF(E21&lt;B24,1,0)</f>
        <v>0</v>
      </c>
      <c r="L21" s="42">
        <f>IF(I21+K21=0,"",RANK(N21,N21:N27))</f>
        <v>1</v>
      </c>
      <c r="N21" s="43">
        <f>IF(F21+H21=0,"",((I21*100-K21*50)+(F21*10-H21*7)))</f>
        <v>360</v>
      </c>
      <c r="O21" s="43"/>
      <c r="P21" s="38" t="str">
        <f>seeding!B14</f>
        <v>Swail Joe</v>
      </c>
      <c r="Q21" s="120"/>
      <c r="R21" s="121" t="str">
        <f>Playlist!M16</f>
        <v>2</v>
      </c>
      <c r="S21" s="121" t="str">
        <f>Playlist!Y41</f>
        <v>2</v>
      </c>
      <c r="T21" s="121" t="str">
        <f>Playlist!AK43</f>
        <v>2</v>
      </c>
      <c r="U21" s="39">
        <f>SUM(R21+S21+T21)</f>
        <v>6</v>
      </c>
      <c r="V21" s="40" t="s">
        <v>25</v>
      </c>
      <c r="W21" s="41">
        <f>SUM(Q22+Q23+Q24)</f>
        <v>1</v>
      </c>
      <c r="X21" s="39">
        <f>IF(R21&gt;Q22,1,0)+IF(S21&gt;Q23,1,0)+IF(T21&gt;Q24,1,0)</f>
        <v>3</v>
      </c>
      <c r="Y21" s="40" t="s">
        <v>25</v>
      </c>
      <c r="Z21" s="41">
        <f>IF(R21&lt;Q22,1,0)+IF(S21&lt;Q23,1,0)+IF(T21&lt;Q24,1,0)</f>
        <v>0</v>
      </c>
      <c r="AA21" s="44">
        <f>IF(X21+Z21=0,"",RANK(AC21,AC21:AC27))</f>
        <v>1</v>
      </c>
      <c r="AC21" s="43">
        <f>IF(U21+W21=0,"",((X21*100-Z21*50)+(U21*10-W21*7)))</f>
        <v>353</v>
      </c>
      <c r="AD21" s="43"/>
      <c r="AE21" s="38" t="str">
        <f>seeding!B22</f>
        <v>Harold Dave</v>
      </c>
      <c r="AF21" s="120"/>
      <c r="AG21" s="121" t="str">
        <f>Playlist!Y36</f>
        <v>2</v>
      </c>
      <c r="AH21" s="121" t="str">
        <f>Playlist!AK57</f>
        <v>2</v>
      </c>
      <c r="AI21" s="121" t="str">
        <f>Playlist!M34</f>
        <v>2</v>
      </c>
      <c r="AJ21" s="39">
        <f>SUM(AG21+AH21+AI21)</f>
        <v>6</v>
      </c>
      <c r="AK21" s="40" t="s">
        <v>25</v>
      </c>
      <c r="AL21" s="41">
        <f>SUM(AF22+AF23+AF24)</f>
        <v>0</v>
      </c>
      <c r="AM21" s="39">
        <f>IF(AG21&gt;AF22,1,0)+IF(AH21&gt;AF23,1,0)+IF(AI21&gt;AF24,1,0)</f>
        <v>3</v>
      </c>
      <c r="AN21" s="40" t="s">
        <v>25</v>
      </c>
      <c r="AO21" s="41">
        <f>IF(AG21&lt;AF22,1,0)+IF(AH21&lt;AF23,1,0)+IF(AI21&lt;AF24,1,0)</f>
        <v>0</v>
      </c>
      <c r="AP21" s="42">
        <f>IF(AM21+AO21=0,"",RANK(AR21,AR21:AR27))</f>
        <v>1</v>
      </c>
      <c r="AR21" s="43">
        <f>IF(AJ21+AL21=0,"",((AM21*100-AO21*50)+(AJ21*10-AL21*7)))</f>
        <v>360</v>
      </c>
      <c r="AT21" s="38" t="str">
        <f>seeding!B30</f>
        <v>Ford Tom</v>
      </c>
      <c r="AU21" s="120"/>
      <c r="AV21" s="121" t="str">
        <f>Playlist!M36</f>
        <v>2</v>
      </c>
      <c r="AW21" s="121" t="str">
        <f>Playlist!AK34</f>
        <v>2</v>
      </c>
      <c r="AX21" s="121" t="str">
        <f>Playlist!Y44</f>
        <v>2</v>
      </c>
      <c r="AY21" s="215"/>
      <c r="AZ21" s="39">
        <f>SUM(AV21+AW21+AX21)</f>
        <v>6</v>
      </c>
      <c r="BA21" s="40" t="s">
        <v>25</v>
      </c>
      <c r="BB21" s="41">
        <f>SUM(AU22+AU23+AU24)</f>
        <v>0</v>
      </c>
      <c r="BC21" s="39">
        <f>IF(AV21&gt;AU22,1,0)+IF(AW21&gt;AU23,1,0)+IF(AX21&gt;AU24,1,0)</f>
        <v>3</v>
      </c>
      <c r="BD21" s="40" t="s">
        <v>25</v>
      </c>
      <c r="BE21" s="41">
        <f>IF(AV21&lt;AU22,1,0)+IF(AW21&lt;AU23,1,0)+IF(AX21&lt;AU24,1,0)</f>
        <v>0</v>
      </c>
      <c r="BF21" s="44">
        <f>IF(BC21+BE21=0,"",RANK(BH21,BH21:BH27))</f>
        <v>1</v>
      </c>
      <c r="BH21" s="43">
        <f>IF(AZ21+BB21=0,"",((BC21*100-BE21*50)+(AZ21*10-BB21*7)))</f>
        <v>360</v>
      </c>
      <c r="BJ21" s="38" t="str">
        <f>seeding!B38</f>
        <v>Maflin Kurt</v>
      </c>
      <c r="BK21" s="120"/>
      <c r="BL21" s="121" t="str">
        <f>Playlist!G10</f>
        <v>2</v>
      </c>
      <c r="BM21" s="121" t="str">
        <f>Playlist!S14</f>
        <v>2</v>
      </c>
      <c r="BN21" s="121" t="str">
        <f>Playlist!AE12</f>
        <v>2</v>
      </c>
      <c r="BO21" s="39">
        <f>SUM(BL21+BM21+BN21)</f>
        <v>6</v>
      </c>
      <c r="BP21" s="40" t="s">
        <v>25</v>
      </c>
      <c r="BQ21" s="41">
        <f>SUM(BK22+BK23+BK24)</f>
        <v>0</v>
      </c>
      <c r="BR21" s="39">
        <f>IF(BL21&gt;BK22,1,0)+IF(BM21&gt;BK23,1,0)+IF(BN21&gt;BK24,1,0)</f>
        <v>3</v>
      </c>
      <c r="BS21" s="40" t="s">
        <v>25</v>
      </c>
      <c r="BT21" s="41">
        <f>IF(BL21&lt;BK22,1,0)+IF(BM21&lt;BK23,1,0)+IF(BN21&lt;BK24,1,0)</f>
        <v>0</v>
      </c>
      <c r="BU21" s="44">
        <f>IF(BR21+BT21=0,"",RANK(BW21,BW21:BW27))</f>
        <v>1</v>
      </c>
      <c r="BW21" s="43">
        <f>IF(BO21+BQ21=0,"",((BR21*100-BT21*50)+(BO21*10-BQ21*7)))</f>
        <v>360</v>
      </c>
      <c r="CL21" s="43"/>
      <c r="CN21" s="46"/>
    </row>
    <row r="22" spans="1:90" ht="23.25" customHeight="1">
      <c r="A22" s="38" t="str">
        <f>seeding!B81</f>
        <v>Hein Thomas</v>
      </c>
      <c r="B22" s="112" t="str">
        <f>Playlist!AL58</f>
        <v>0</v>
      </c>
      <c r="C22" s="122"/>
      <c r="D22" s="112" t="str">
        <f>Playlist!AE4</f>
        <v>2</v>
      </c>
      <c r="E22" s="112" t="str">
        <f>Playlist!AE21</f>
        <v>2</v>
      </c>
      <c r="F22" s="39">
        <f>SUM(B22+D22+E22)</f>
        <v>4</v>
      </c>
      <c r="G22" s="47" t="s">
        <v>25</v>
      </c>
      <c r="H22" s="41">
        <f>SUM(C21+C23+C24)</f>
        <v>2</v>
      </c>
      <c r="I22" s="39">
        <f>IF(B22&gt;C21,1,0)+IF(D22&gt;C23,1,0)+IF(E22&gt;C24,1,0)</f>
        <v>2</v>
      </c>
      <c r="J22" s="47" t="s">
        <v>25</v>
      </c>
      <c r="K22" s="41">
        <f>IF(B22&lt;C21,1,0)+IF(D22&lt;C23,1,0)+IF(E22&lt;C24,1,0)</f>
        <v>1</v>
      </c>
      <c r="L22" s="42">
        <f>IF(I22+K22=0,"",RANK(N22,N21:N27))</f>
        <v>2</v>
      </c>
      <c r="N22" s="43">
        <f>IF(F22+H22=0,"",((I22*100-K22*50)+(F22*10-H22*7)))</f>
        <v>176</v>
      </c>
      <c r="O22" s="43"/>
      <c r="P22" s="38" t="str">
        <f>seeding!B73</f>
        <v>Thode Olaf</v>
      </c>
      <c r="Q22" s="112" t="str">
        <f>Playlist!N16</f>
        <v>1</v>
      </c>
      <c r="R22" s="122"/>
      <c r="S22" s="112" t="str">
        <f>Playlist!S23</f>
        <v>2</v>
      </c>
      <c r="T22" s="112" t="str">
        <f>Playlist!S27</f>
        <v>2</v>
      </c>
      <c r="U22" s="39">
        <f>SUM(Q22+S22+T22)</f>
        <v>5</v>
      </c>
      <c r="V22" s="47" t="s">
        <v>25</v>
      </c>
      <c r="W22" s="41">
        <f>SUM(R21+R23+R24)</f>
        <v>2</v>
      </c>
      <c r="X22" s="39">
        <f>IF(Q22&gt;R21,1,0)+IF(S22&gt;R23,1,0)+IF(T22&gt;R24,1,0)</f>
        <v>2</v>
      </c>
      <c r="Y22" s="47" t="s">
        <v>25</v>
      </c>
      <c r="Z22" s="41">
        <f>IF(Q22&lt;R21,1,0)+IF(S22&lt;R23,1,0)+IF(T22&lt;R24,1,0)</f>
        <v>1</v>
      </c>
      <c r="AA22" s="44">
        <f>IF(X22+Z22=0,"",RANK(AC22,AC21:AC27))</f>
        <v>2</v>
      </c>
      <c r="AC22" s="43">
        <f>IF(U22+W22=0,"",((X22*100-Z22*50)+(U22*10-W22*7)))</f>
        <v>186</v>
      </c>
      <c r="AD22" s="43"/>
      <c r="AE22" s="38" t="str">
        <f>seeding!B65</f>
        <v>Becher Michael</v>
      </c>
      <c r="AF22" s="112" t="str">
        <f>Playlist!Z36</f>
        <v>0</v>
      </c>
      <c r="AG22" s="122"/>
      <c r="AH22" s="112" t="str">
        <f>Playlist!AE49</f>
        <v>2</v>
      </c>
      <c r="AI22" s="112" t="str">
        <f>Playlist!G5</f>
        <v>2</v>
      </c>
      <c r="AJ22" s="39">
        <f>SUM(AF22+AH22+AI22)</f>
        <v>4</v>
      </c>
      <c r="AK22" s="47" t="s">
        <v>25</v>
      </c>
      <c r="AL22" s="41">
        <f>SUM(AG21+AG23+AG24)</f>
        <v>3</v>
      </c>
      <c r="AM22" s="39">
        <f>IF(AF22&gt;AG21,1,0)+IF(AH22&gt;AG23,1,0)+IF(AI22&gt;AG24,1,0)</f>
        <v>2</v>
      </c>
      <c r="AN22" s="47" t="s">
        <v>25</v>
      </c>
      <c r="AO22" s="41">
        <f>IF(AF22&lt;AG21,1,0)+IF(AH22&lt;AG23,1,0)+IF(AI22&lt;AG24,1,0)</f>
        <v>1</v>
      </c>
      <c r="AP22" s="42">
        <f>IF(AM22+AO22=0,"",RANK(AR22,AR21:AR27))</f>
        <v>2</v>
      </c>
      <c r="AR22" s="43">
        <f>IF(AJ22+AL22=0,"",((AM22*100-AO22*50)+(AJ22*10-AL22*7)))</f>
        <v>169</v>
      </c>
      <c r="AT22" s="38" t="str">
        <f>seeding!B57</f>
        <v>Richardson Lee</v>
      </c>
      <c r="AU22" s="112" t="str">
        <f>Playlist!N36</f>
        <v>0</v>
      </c>
      <c r="AV22" s="122"/>
      <c r="AW22" s="112" t="str">
        <f>Playlist!Y7</f>
        <v>2</v>
      </c>
      <c r="AX22" s="112" t="str">
        <f>Playlist!S4</f>
        <v>2</v>
      </c>
      <c r="AY22" s="216"/>
      <c r="AZ22" s="39">
        <f>SUM(AU22+AW22+AX22)</f>
        <v>4</v>
      </c>
      <c r="BA22" s="47" t="s">
        <v>25</v>
      </c>
      <c r="BB22" s="41">
        <f>SUM(AV21+AV23+AV24)</f>
        <v>2</v>
      </c>
      <c r="BC22" s="39">
        <f>IF(AU22&gt;AV21,1,0)+IF(AW22&gt;AV23,1,0)+IF(AX22&gt;AV24,1,0)</f>
        <v>2</v>
      </c>
      <c r="BD22" s="47" t="s">
        <v>25</v>
      </c>
      <c r="BE22" s="41">
        <f>IF(AU22&lt;AV21,1,0)+IF(AW22&lt;AV23,1,0)+IF(AX22&lt;AV24,1,0)</f>
        <v>1</v>
      </c>
      <c r="BF22" s="44">
        <f>IF(BC22+BE22=0,"",RANK(BH22,BH21:BH27))</f>
        <v>2</v>
      </c>
      <c r="BH22" s="43">
        <f>IF(AZ22+BB22=0,"",((BC22*100-BE22*50)+(AZ22*10-BB22*7)))</f>
        <v>176</v>
      </c>
      <c r="BJ22" s="38" t="str">
        <f>seeding!B49</f>
        <v>Fulcher Johnny</v>
      </c>
      <c r="BK22" s="112" t="str">
        <f>Playlist!H10</f>
        <v>0</v>
      </c>
      <c r="BL22" s="122"/>
      <c r="BM22" s="112" t="str">
        <f>Playlist!AK24</f>
        <v>2</v>
      </c>
      <c r="BN22" s="112" t="str">
        <f>Playlist!AE26</f>
        <v>2</v>
      </c>
      <c r="BO22" s="39">
        <f>SUM(BK22+BM22+BN22)</f>
        <v>4</v>
      </c>
      <c r="BP22" s="47" t="s">
        <v>25</v>
      </c>
      <c r="BQ22" s="41">
        <f>SUM(BL21+BL23+BL24)</f>
        <v>2</v>
      </c>
      <c r="BR22" s="39">
        <f>IF(BK22&gt;BL21,1,0)+IF(BM22&gt;BL23,1,0)+IF(BN22&gt;BL24,1,0)</f>
        <v>2</v>
      </c>
      <c r="BS22" s="47" t="s">
        <v>25</v>
      </c>
      <c r="BT22" s="41">
        <f>IF(BK22&lt;BL21,1,0)+IF(BM22&lt;BL23,1,0)+IF(BN22&lt;BL24,1,0)</f>
        <v>1</v>
      </c>
      <c r="BU22" s="44">
        <f>IF(BR22+BT22=0,"",RANK(BW22,BW21:BW27))</f>
        <v>2</v>
      </c>
      <c r="BW22" s="43">
        <f>IF(BO22+BQ22=0,"",((BR22*100-BT22*50)+(BO22*10-BQ22*7)))</f>
        <v>176</v>
      </c>
      <c r="CL22" s="43">
        <f>IF(CD22+CF22=0,"",((CG22*100-CI22*50)+(CD22*10-CF22*7)))</f>
      </c>
    </row>
    <row r="23" spans="1:90" ht="23.25" customHeight="1">
      <c r="A23" s="38" t="str">
        <f>seeding!B86</f>
        <v>Jaafar Raed</v>
      </c>
      <c r="B23" s="112" t="str">
        <f>Playlist!Z60</f>
        <v>0</v>
      </c>
      <c r="C23" s="112" t="str">
        <f>Playlist!AF4</f>
        <v>0</v>
      </c>
      <c r="D23" s="122"/>
      <c r="E23" s="112" t="str">
        <f>Playlist!G6</f>
        <v>2</v>
      </c>
      <c r="F23" s="39">
        <f>SUM(B23+C23+E23)</f>
        <v>2</v>
      </c>
      <c r="G23" s="40" t="s">
        <v>25</v>
      </c>
      <c r="H23" s="41">
        <f>SUM(D21+D22+D24)</f>
        <v>5</v>
      </c>
      <c r="I23" s="39">
        <f>IF(C23&gt;D22,1,0)+IF(E23&gt;D24,1,0)+IF(B23&gt;D21,1,0)</f>
        <v>1</v>
      </c>
      <c r="J23" s="40" t="s">
        <v>25</v>
      </c>
      <c r="K23" s="41">
        <f>IF(C23&lt;D22,1,0)+IF(E23&lt;D24,1,0)+IF(B23&lt;D21,1,0)</f>
        <v>2</v>
      </c>
      <c r="L23" s="42">
        <f>IF(I23+K23=0,"",RANK(N23,N21:N27))</f>
        <v>3</v>
      </c>
      <c r="N23" s="43">
        <f>IF(F23+H23=0,"",((I23*100-K23*50)+(F23*10-H23*7)))</f>
        <v>-15</v>
      </c>
      <c r="O23" s="43"/>
      <c r="P23" s="38" t="str">
        <f>seeding!B94</f>
        <v>Jäger Jörg</v>
      </c>
      <c r="Q23" s="112" t="str">
        <f>Playlist!Z41</f>
        <v>0</v>
      </c>
      <c r="R23" s="112" t="str">
        <f>Playlist!T23</f>
        <v>0</v>
      </c>
      <c r="S23" s="122"/>
      <c r="T23" s="112" t="str">
        <f>Playlist!G21</f>
        <v>0</v>
      </c>
      <c r="U23" s="39">
        <f>SUM(Q23+R23+T23)</f>
        <v>0</v>
      </c>
      <c r="V23" s="40" t="s">
        <v>25</v>
      </c>
      <c r="W23" s="41">
        <f>SUM(S21+S22+S24)</f>
        <v>6</v>
      </c>
      <c r="X23" s="39">
        <f>IF(R23&gt;S22,1,0)+IF(T23&gt;S24,1,0)+IF(Q23&gt;S21,1,0)</f>
        <v>0</v>
      </c>
      <c r="Y23" s="40" t="s">
        <v>25</v>
      </c>
      <c r="Z23" s="41">
        <f>IF(R23&lt;S22,1,0)+IF(T23&lt;S24,1,0)+IF(Q23&lt;S21,1,0)</f>
        <v>3</v>
      </c>
      <c r="AA23" s="44">
        <f>IF(X23+Z23=0,"",RANK(AC23,AC21:AC27))</f>
        <v>4</v>
      </c>
      <c r="AC23" s="43">
        <f>IF(U23+W23=0,"",((X23*100-Z23*50)+(U23*10-W23*7)))</f>
        <v>-192</v>
      </c>
      <c r="AD23" s="43"/>
      <c r="AE23" s="38" t="str">
        <f>seeding!B102</f>
        <v>Groß Mirko</v>
      </c>
      <c r="AF23" s="112" t="str">
        <f>Playlist!AL57</f>
        <v>0</v>
      </c>
      <c r="AG23" s="112" t="str">
        <f>Playlist!AF49</f>
        <v>0</v>
      </c>
      <c r="AH23" s="122"/>
      <c r="AI23" s="112" t="str">
        <f>Playlist!T24</f>
        <v>0</v>
      </c>
      <c r="AJ23" s="39">
        <f>SUM(AF23+AG23+AI23)</f>
        <v>0</v>
      </c>
      <c r="AK23" s="40" t="s">
        <v>25</v>
      </c>
      <c r="AL23" s="41">
        <f>SUM(AH21+AH22+AH24)</f>
        <v>6</v>
      </c>
      <c r="AM23" s="39">
        <f>IF(AG23&gt;AH22,1,0)+IF(AI23&gt;AH24,1,0)+IF(AF23&gt;AH21,1,0)</f>
        <v>0</v>
      </c>
      <c r="AN23" s="40" t="s">
        <v>25</v>
      </c>
      <c r="AO23" s="41">
        <f>IF(AG23&lt;AH22,1,0)+IF(AI23&lt;AH24,1,0)+IF(AF23&lt;AH21,1,0)</f>
        <v>3</v>
      </c>
      <c r="AP23" s="42">
        <f>IF(AM23+AO23=0,"",RANK(AR23,AR21:AR27))</f>
        <v>4</v>
      </c>
      <c r="AR23" s="43">
        <f>IF(AJ23+AL23=0,"",((AM23*100-AO23*50)+(AJ23*10-AL23*7)))</f>
        <v>-192</v>
      </c>
      <c r="AT23" s="38" t="str">
        <f>seeding!B110</f>
        <v>Beil Thomas</v>
      </c>
      <c r="AU23" s="112" t="str">
        <f>Playlist!AL34</f>
        <v>0</v>
      </c>
      <c r="AV23" s="112" t="str">
        <f>Playlist!Z7</f>
        <v>0</v>
      </c>
      <c r="AW23" s="122"/>
      <c r="AX23" s="112" t="str">
        <f>Playlist!AK28</f>
        <v>2</v>
      </c>
      <c r="AY23" s="216"/>
      <c r="AZ23" s="39">
        <f>SUM(AU23+AV23+AX23)</f>
        <v>2</v>
      </c>
      <c r="BA23" s="40" t="s">
        <v>25</v>
      </c>
      <c r="BB23" s="41">
        <f>SUM(AW21+AW22+AW24)</f>
        <v>4</v>
      </c>
      <c r="BC23" s="39">
        <f>IF(AV23&gt;AW22,1,0)+IF(AX23&gt;AW24,1,0)+IF(AU23&gt;AW21,1,0)</f>
        <v>1</v>
      </c>
      <c r="BD23" s="40" t="s">
        <v>25</v>
      </c>
      <c r="BE23" s="41">
        <f>IF(AV23&lt;AW22,1,0)+IF(AX23&lt;AW24,1,0)+IF(AU23&lt;AW21,1,0)</f>
        <v>2</v>
      </c>
      <c r="BF23" s="44">
        <f>IF(BC23+BE23=0,"",RANK(BH23,BH21:BH27))</f>
        <v>3</v>
      </c>
      <c r="BH23" s="43">
        <f>IF(AZ23+BB23=0,"",((BC23*100-BE23*50)+(AZ23*10-BB23*7)))</f>
        <v>-8</v>
      </c>
      <c r="BJ23" s="38" t="str">
        <f>seeding!B118</f>
        <v>Sievers Chris</v>
      </c>
      <c r="BK23" s="112" t="str">
        <f>Playlist!T14</f>
        <v>0</v>
      </c>
      <c r="BL23" s="112" t="str">
        <f>Playlist!AL24</f>
        <v>0</v>
      </c>
      <c r="BM23" s="122"/>
      <c r="BN23" s="112" t="str">
        <f>Playlist!Y28</f>
        <v>2</v>
      </c>
      <c r="BO23" s="39">
        <f>SUM(BK23+BL23+BN23)</f>
        <v>2</v>
      </c>
      <c r="BP23" s="40" t="s">
        <v>25</v>
      </c>
      <c r="BQ23" s="41">
        <f>SUM(BM21+BM22+BM24)</f>
        <v>4</v>
      </c>
      <c r="BR23" s="39">
        <f>IF(BL23&gt;BM22,1,0)+IF(BN23&gt;BM24,1,0)+IF(BK23&gt;BM21,1,0)</f>
        <v>1</v>
      </c>
      <c r="BS23" s="40" t="s">
        <v>25</v>
      </c>
      <c r="BT23" s="41">
        <f>IF(BL23&lt;BM22,1,0)+IF(BN23&lt;BM24,1,0)+IF(BK23&lt;BM21,1,0)</f>
        <v>2</v>
      </c>
      <c r="BU23" s="44">
        <f>IF(BR23+BT23=0,"",RANK(BW23,BW21:BW27))</f>
        <v>3</v>
      </c>
      <c r="BW23" s="43">
        <f>IF(BO23+BQ23=0,"",((BR23*100-BT23*50)+(BO23*10-BQ23*7)))</f>
        <v>-8</v>
      </c>
      <c r="CL23" s="43">
        <f>IF(CD23+CF23=0,"",((CG23*100-CI23*50)+(CD23*10-CF23*7)))</f>
      </c>
    </row>
    <row r="24" spans="1:90" ht="23.25" customHeight="1" thickBot="1">
      <c r="A24" s="230" t="str">
        <f>seeding!B161</f>
        <v>Nawabi Mohammed</v>
      </c>
      <c r="B24" s="113" t="str">
        <f>Playlist!T59</f>
        <v>0</v>
      </c>
      <c r="C24" s="113" t="str">
        <f>Playlist!AF21</f>
        <v>0</v>
      </c>
      <c r="D24" s="113" t="str">
        <f>Playlist!H6</f>
        <v>1</v>
      </c>
      <c r="E24" s="123"/>
      <c r="F24" s="49">
        <f>SUM(B24+C24+D24)</f>
        <v>1</v>
      </c>
      <c r="G24" s="50" t="s">
        <v>25</v>
      </c>
      <c r="H24" s="51">
        <f>SUM(E21+E22+E23)</f>
        <v>6</v>
      </c>
      <c r="I24" s="49">
        <f>IF(C24&gt;E22,1,0)+IF(D24&gt;E23,1,0)+IF(B24&gt;E21,1,0)</f>
        <v>0</v>
      </c>
      <c r="J24" s="50" t="s">
        <v>25</v>
      </c>
      <c r="K24" s="51">
        <f>IF(C24&lt;E22,1,0)+IF(D24&lt;E23,1,0)+IF(B24&lt;E21,1,0)</f>
        <v>3</v>
      </c>
      <c r="L24" s="52">
        <f>IF(I24+K24=0,"",RANK(N24,N21:N27))</f>
        <v>4</v>
      </c>
      <c r="N24" s="43">
        <f>IF(F24+H24=0,"",((I24*100-K24*50)+(F24*10-H24*7)))</f>
        <v>-182</v>
      </c>
      <c r="O24" s="43"/>
      <c r="P24" s="230" t="str">
        <f>seeding!B153</f>
        <v>Lodjn Gustav</v>
      </c>
      <c r="Q24" s="113" t="str">
        <f>Playlist!AL43</f>
        <v>0</v>
      </c>
      <c r="R24" s="113" t="str">
        <f>Playlist!T27</f>
        <v>0</v>
      </c>
      <c r="S24" s="113" t="str">
        <f>Playlist!H21</f>
        <v>2</v>
      </c>
      <c r="T24" s="123"/>
      <c r="U24" s="49">
        <f>SUM(Q24+R24+S24)</f>
        <v>2</v>
      </c>
      <c r="V24" s="50" t="s">
        <v>25</v>
      </c>
      <c r="W24" s="51">
        <f>SUM(T21+T22+T23)</f>
        <v>4</v>
      </c>
      <c r="X24" s="49">
        <f>IF(R24&gt;T22,1,0)+IF(S24&gt;T23,1,0)+IF(Q24&gt;T21,1,0)</f>
        <v>1</v>
      </c>
      <c r="Y24" s="50" t="s">
        <v>25</v>
      </c>
      <c r="Z24" s="51">
        <f>IF(R24&lt;T22,1,0)+IF(S24&lt;T23,1,0)+IF(Q24&lt;T21,1,0)</f>
        <v>2</v>
      </c>
      <c r="AA24" s="53">
        <f>IF(X24+Z24=0,"",RANK(AC24,AC21:AC27))</f>
        <v>3</v>
      </c>
      <c r="AC24" s="43">
        <f>IF(U24+W24=0,"",((X24*100-Z24*50)+(U24*10-W24*7)))</f>
        <v>-8</v>
      </c>
      <c r="AD24" s="43"/>
      <c r="AE24" s="230" t="str">
        <f>seeding!B145</f>
        <v>Wacker Thomas</v>
      </c>
      <c r="AF24" s="113" t="str">
        <f>Playlist!N34</f>
        <v>0</v>
      </c>
      <c r="AG24" s="113" t="str">
        <f>Playlist!H5</f>
        <v>1</v>
      </c>
      <c r="AH24" s="113" t="str">
        <f>Playlist!S24</f>
        <v>2</v>
      </c>
      <c r="AI24" s="123"/>
      <c r="AJ24" s="49">
        <f>SUM(AF24+AG24+AH24)</f>
        <v>3</v>
      </c>
      <c r="AK24" s="50" t="s">
        <v>25</v>
      </c>
      <c r="AL24" s="51">
        <f>SUM(AI21+AI22+AI23)</f>
        <v>4</v>
      </c>
      <c r="AM24" s="49">
        <f>IF(AG24&gt;AI22,1,0)+IF(AH24&gt;AI23,1,0)+IF(AF24&gt;AI21,1,0)</f>
        <v>1</v>
      </c>
      <c r="AN24" s="50" t="s">
        <v>25</v>
      </c>
      <c r="AO24" s="51">
        <f>IF(AG24&lt;AI22,1,0)+IF(AH24&lt;AI23,1,0)+IF(AF24&lt;AI21,1,0)</f>
        <v>2</v>
      </c>
      <c r="AP24" s="52">
        <f>IF(AM24+AO24=0,"",RANK(AR24,AR21:AR27))</f>
        <v>3</v>
      </c>
      <c r="AR24" s="43">
        <f>IF(AJ24+AL24=0,"",((AM24*100-AO24*50)+(AJ24*10-AL24*7)))</f>
        <v>2</v>
      </c>
      <c r="AT24" s="230" t="str">
        <f>seeding!B137</f>
        <v>Greulich Joachim</v>
      </c>
      <c r="AU24" s="113" t="str">
        <f>Playlist!Z44</f>
        <v>0</v>
      </c>
      <c r="AV24" s="113" t="str">
        <f>Playlist!T4</f>
        <v>0</v>
      </c>
      <c r="AW24" s="113" t="str">
        <f>Playlist!AL28</f>
        <v>0</v>
      </c>
      <c r="AX24" s="123"/>
      <c r="AY24" s="217"/>
      <c r="AZ24" s="49">
        <f>SUM(AU24+AV24+AW24)</f>
        <v>0</v>
      </c>
      <c r="BA24" s="50" t="s">
        <v>25</v>
      </c>
      <c r="BB24" s="51">
        <f>SUM(AX21+AX22+AX23)</f>
        <v>6</v>
      </c>
      <c r="BC24" s="49">
        <f>IF(AV24&gt;AX22,1,0)+IF(AW24&gt;AX23,1,0)+IF(AU24&gt;AX21,1,0)</f>
        <v>0</v>
      </c>
      <c r="BD24" s="50" t="s">
        <v>25</v>
      </c>
      <c r="BE24" s="51">
        <f>IF(AV24&lt;AX22,1,0)+IF(AW24&lt;AX23,1,0)+IF(AU24&lt;AX21,1,0)</f>
        <v>3</v>
      </c>
      <c r="BF24" s="53">
        <f>IF(BC24+BE24=0,"",RANK(BH24,BH21:BH27))</f>
        <v>4</v>
      </c>
      <c r="BH24" s="43">
        <f>IF(AZ24+BB24=0,"",((BC24*100-BE24*50)+(AZ24*10-BB24*7)))</f>
        <v>-192</v>
      </c>
      <c r="BJ24" s="230" t="str">
        <f>seeding!B129</f>
        <v>Lac Hao</v>
      </c>
      <c r="BK24" s="113" t="str">
        <f>Playlist!AF12</f>
        <v>0</v>
      </c>
      <c r="BL24" s="113" t="str">
        <f>Playlist!AF26</f>
        <v>0</v>
      </c>
      <c r="BM24" s="113" t="str">
        <f>Playlist!Z28</f>
        <v>0</v>
      </c>
      <c r="BN24" s="123"/>
      <c r="BO24" s="49">
        <f>SUM(BK24+BL24+BM24)</f>
        <v>0</v>
      </c>
      <c r="BP24" s="50" t="s">
        <v>25</v>
      </c>
      <c r="BQ24" s="51">
        <f>SUM(BN21+BN22+BN23)</f>
        <v>6</v>
      </c>
      <c r="BR24" s="49">
        <f>IF(BL24&gt;BN22,1,0)+IF(BM24&gt;BN23,1,0)+IF(BK24&gt;BN21,1,0)</f>
        <v>0</v>
      </c>
      <c r="BS24" s="50" t="s">
        <v>25</v>
      </c>
      <c r="BT24" s="51">
        <f>IF(BL24&lt;BN22,1,0)+IF(BM24&lt;BN23,1,0)+IF(BK24&lt;BN21,1,0)</f>
        <v>3</v>
      </c>
      <c r="BU24" s="53">
        <f>IF(BR24+BT24=0,"",RANK(BW24,BW21:BW27))</f>
        <v>4</v>
      </c>
      <c r="BW24" s="43">
        <f>IF(BO24+BQ24=0,"",((BR24*100-BT24*50)+(BO24*10-BQ24*7)))</f>
        <v>-192</v>
      </c>
      <c r="CL24" s="43">
        <f>IF(CD24+CF24=0,"",((CG24*100-CI24*50)+(CD24*10-CF24*7)))</f>
      </c>
    </row>
    <row r="25" spans="1:66" s="24" customFormat="1" ht="21" customHeight="1">
      <c r="A25" s="54"/>
      <c r="B25" s="114"/>
      <c r="C25" s="115"/>
      <c r="D25" s="115"/>
      <c r="E25" s="115"/>
      <c r="F25" s="25"/>
      <c r="G25" s="26"/>
      <c r="H25" s="25"/>
      <c r="I25" s="25"/>
      <c r="J25" s="25"/>
      <c r="K25" s="25"/>
      <c r="L25" s="25"/>
      <c r="P25" s="54"/>
      <c r="Q25" s="126"/>
      <c r="R25" s="126"/>
      <c r="S25" s="126"/>
      <c r="T25" s="126"/>
      <c r="AE25" s="54"/>
      <c r="AF25" s="126"/>
      <c r="AG25" s="126"/>
      <c r="AH25" s="126"/>
      <c r="AI25" s="126"/>
      <c r="AT25" s="54"/>
      <c r="AU25" s="126"/>
      <c r="AV25" s="126"/>
      <c r="AW25" s="126"/>
      <c r="AX25" s="126"/>
      <c r="AY25" s="126"/>
      <c r="BJ25" s="54"/>
      <c r="BK25" s="126"/>
      <c r="BL25" s="126"/>
      <c r="BM25" s="126"/>
      <c r="BN25" s="126"/>
    </row>
    <row r="26" spans="2:66" s="24" customFormat="1" ht="21" customHeight="1">
      <c r="B26" s="114"/>
      <c r="C26" s="115"/>
      <c r="D26" s="115"/>
      <c r="E26" s="115"/>
      <c r="F26" s="25"/>
      <c r="G26" s="26"/>
      <c r="H26" s="25"/>
      <c r="I26" s="25"/>
      <c r="J26" s="25"/>
      <c r="K26" s="25"/>
      <c r="L26" s="25"/>
      <c r="Q26" s="126"/>
      <c r="R26" s="126"/>
      <c r="S26" s="126"/>
      <c r="T26" s="126"/>
      <c r="AF26" s="126"/>
      <c r="AG26" s="126"/>
      <c r="AH26" s="126"/>
      <c r="AI26" s="126"/>
      <c r="AU26" s="126"/>
      <c r="AV26" s="126"/>
      <c r="AW26" s="126"/>
      <c r="AX26" s="126"/>
      <c r="AY26" s="126"/>
      <c r="BK26" s="126"/>
      <c r="BL26" s="126"/>
      <c r="BM26" s="126"/>
      <c r="BN26" s="126"/>
    </row>
    <row r="27" spans="1:66" s="55" customFormat="1" ht="21" customHeight="1" thickBot="1">
      <c r="A27" s="27"/>
      <c r="B27" s="116"/>
      <c r="C27" s="116"/>
      <c r="D27" s="116"/>
      <c r="E27" s="116"/>
      <c r="F27" s="28"/>
      <c r="G27" s="28"/>
      <c r="H27" s="28"/>
      <c r="I27" s="28"/>
      <c r="J27" s="28"/>
      <c r="K27" s="28"/>
      <c r="L27" s="28"/>
      <c r="P27" s="27"/>
      <c r="Q27" s="116"/>
      <c r="R27" s="116"/>
      <c r="S27" s="116"/>
      <c r="T27" s="116"/>
      <c r="U27" s="28"/>
      <c r="V27" s="28"/>
      <c r="W27" s="28"/>
      <c r="X27" s="28"/>
      <c r="Y27" s="28"/>
      <c r="Z27" s="28"/>
      <c r="AA27" s="28"/>
      <c r="AE27" s="27"/>
      <c r="AF27" s="116"/>
      <c r="AG27" s="116"/>
      <c r="AH27" s="116"/>
      <c r="AI27" s="116"/>
      <c r="AJ27" s="28"/>
      <c r="AK27" s="28"/>
      <c r="AL27" s="28"/>
      <c r="AM27" s="28"/>
      <c r="AN27" s="28"/>
      <c r="AO27" s="28"/>
      <c r="AP27" s="28"/>
      <c r="AU27" s="129"/>
      <c r="AV27" s="129"/>
      <c r="AW27" s="129"/>
      <c r="AX27" s="129"/>
      <c r="AY27" s="129"/>
      <c r="BK27" s="129"/>
      <c r="BL27" s="129"/>
      <c r="BM27" s="129"/>
      <c r="BN27" s="129"/>
    </row>
    <row r="28" spans="1:73" ht="23.25" customHeight="1">
      <c r="A28" s="31" t="s">
        <v>36</v>
      </c>
      <c r="B28" s="117"/>
      <c r="C28" s="118"/>
      <c r="D28" s="118"/>
      <c r="E28" s="119"/>
      <c r="F28" s="32" t="s">
        <v>16</v>
      </c>
      <c r="G28" s="33"/>
      <c r="H28" s="34" t="s">
        <v>17</v>
      </c>
      <c r="I28" s="32" t="s">
        <v>18</v>
      </c>
      <c r="J28" s="33"/>
      <c r="K28" s="34" t="s">
        <v>19</v>
      </c>
      <c r="L28" s="35" t="s">
        <v>20</v>
      </c>
      <c r="P28" s="31" t="s">
        <v>37</v>
      </c>
      <c r="Q28" s="117"/>
      <c r="R28" s="118"/>
      <c r="S28" s="118"/>
      <c r="T28" s="119"/>
      <c r="U28" s="32" t="s">
        <v>16</v>
      </c>
      <c r="V28" s="33"/>
      <c r="W28" s="34" t="s">
        <v>17</v>
      </c>
      <c r="X28" s="32" t="s">
        <v>18</v>
      </c>
      <c r="Y28" s="33"/>
      <c r="Z28" s="34" t="s">
        <v>19</v>
      </c>
      <c r="AA28" s="35" t="s">
        <v>20</v>
      </c>
      <c r="AE28" s="31" t="s">
        <v>38</v>
      </c>
      <c r="AF28" s="117"/>
      <c r="AG28" s="118"/>
      <c r="AH28" s="118"/>
      <c r="AI28" s="119"/>
      <c r="AJ28" s="32" t="s">
        <v>16</v>
      </c>
      <c r="AK28" s="33"/>
      <c r="AL28" s="34" t="s">
        <v>17</v>
      </c>
      <c r="AM28" s="32" t="s">
        <v>18</v>
      </c>
      <c r="AN28" s="33"/>
      <c r="AO28" s="34" t="s">
        <v>19</v>
      </c>
      <c r="AP28" s="35" t="s">
        <v>20</v>
      </c>
      <c r="AT28" s="31" t="s">
        <v>39</v>
      </c>
      <c r="AU28" s="117"/>
      <c r="AV28" s="118"/>
      <c r="AW28" s="118"/>
      <c r="AX28" s="118"/>
      <c r="AY28" s="118"/>
      <c r="AZ28" s="32" t="s">
        <v>16</v>
      </c>
      <c r="BA28" s="33"/>
      <c r="BB28" s="34" t="s">
        <v>17</v>
      </c>
      <c r="BC28" s="32" t="s">
        <v>18</v>
      </c>
      <c r="BD28" s="33"/>
      <c r="BE28" s="34" t="s">
        <v>19</v>
      </c>
      <c r="BF28" s="35" t="s">
        <v>20</v>
      </c>
      <c r="BJ28" s="31" t="s">
        <v>40</v>
      </c>
      <c r="BK28" s="117"/>
      <c r="BL28" s="118"/>
      <c r="BM28" s="118"/>
      <c r="BN28" s="119"/>
      <c r="BO28" s="32" t="s">
        <v>16</v>
      </c>
      <c r="BP28" s="33"/>
      <c r="BQ28" s="34" t="s">
        <v>17</v>
      </c>
      <c r="BR28" s="32" t="s">
        <v>18</v>
      </c>
      <c r="BS28" s="33"/>
      <c r="BT28" s="34" t="s">
        <v>19</v>
      </c>
      <c r="BU28" s="35" t="s">
        <v>20</v>
      </c>
    </row>
    <row r="29" spans="1:90" ht="23.25" customHeight="1">
      <c r="A29" s="38" t="str">
        <f>seeding!B7</f>
        <v>Robertson Neil</v>
      </c>
      <c r="B29" s="120"/>
      <c r="C29" s="121" t="str">
        <f>Playlist!M40</f>
        <v>2</v>
      </c>
      <c r="D29" s="121" t="str">
        <f>Playlist!AK38</f>
        <v>2</v>
      </c>
      <c r="E29" s="121" t="str">
        <f>Playlist!Y42</f>
        <v>2</v>
      </c>
      <c r="F29" s="39">
        <f>SUM(C29+D29+E29)</f>
        <v>6</v>
      </c>
      <c r="G29" s="40" t="s">
        <v>25</v>
      </c>
      <c r="H29" s="41">
        <f>SUM(B30+B31+B32)</f>
        <v>0</v>
      </c>
      <c r="I29" s="39">
        <f>IF(C29&gt;B30,1,0)+IF(D29&gt;B31,1,0)+IF(E29&gt;B32,1,0)</f>
        <v>3</v>
      </c>
      <c r="J29" s="40" t="s">
        <v>25</v>
      </c>
      <c r="K29" s="41">
        <f>IF(C29&lt;B30,1,0)+IF(D29&lt;B31,1,0)+IF(E29&lt;B32,1,0)</f>
        <v>0</v>
      </c>
      <c r="L29" s="44">
        <f>IF(I29+K29=0,"",RANK(N29,N29:N35))</f>
        <v>1</v>
      </c>
      <c r="N29" s="43">
        <f>IF(F29+H29=0,"",((I29*100-K29*50)+(F29*10-H29*7)))</f>
        <v>360</v>
      </c>
      <c r="O29" s="43"/>
      <c r="P29" s="38" t="str">
        <f>seeding!B15</f>
        <v>Perry Joe</v>
      </c>
      <c r="Q29" s="120"/>
      <c r="R29" s="121" t="str">
        <f>Playlist!G40</f>
        <v>2</v>
      </c>
      <c r="S29" s="121" t="str">
        <f>Playlist!S42</f>
        <v>2</v>
      </c>
      <c r="T29" s="121" t="str">
        <f>Playlist!AE38</f>
        <v>2</v>
      </c>
      <c r="U29" s="39">
        <f>SUM(R29+S29+T29)</f>
        <v>6</v>
      </c>
      <c r="V29" s="40" t="s">
        <v>25</v>
      </c>
      <c r="W29" s="41">
        <f>SUM(Q30+Q31+Q32)</f>
        <v>0</v>
      </c>
      <c r="X29" s="39">
        <f>IF(R29&gt;Q30,1,0)+IF(S29&gt;Q31,1,0)+IF(T29&gt;Q32,1,0)</f>
        <v>3</v>
      </c>
      <c r="Y29" s="40" t="s">
        <v>25</v>
      </c>
      <c r="Z29" s="41">
        <f>IF(R29&lt;Q30,1,0)+IF(S29&lt;Q31,1,0)+IF(T29&lt;Q32,1,0)</f>
        <v>0</v>
      </c>
      <c r="AA29" s="44">
        <f>IF(X29+Z29=0,"",RANK(AC29,AC29:AC35))</f>
        <v>1</v>
      </c>
      <c r="AC29" s="43">
        <f>IF(U29+W29=0,"",((X29*100-Z29*50)+(U29*10-W29*7)))</f>
        <v>360</v>
      </c>
      <c r="AD29" s="43"/>
      <c r="AE29" s="38" t="str">
        <f>seeding!B23</f>
        <v>Greene Gerard</v>
      </c>
      <c r="AF29" s="120"/>
      <c r="AG29" s="121" t="str">
        <f>Playlist!AK13</f>
        <v>2</v>
      </c>
      <c r="AH29" s="121" t="str">
        <f>Playlist!M15</f>
        <v>2</v>
      </c>
      <c r="AI29" s="121" t="str">
        <f>Playlist!Y33</f>
        <v>2</v>
      </c>
      <c r="AJ29" s="39">
        <f>SUM(AG29+AH29+AI29)</f>
        <v>6</v>
      </c>
      <c r="AK29" s="40" t="s">
        <v>25</v>
      </c>
      <c r="AL29" s="41">
        <f>SUM(AF30+AF31+AF32)</f>
        <v>2</v>
      </c>
      <c r="AM29" s="39">
        <f>IF(AG29&gt;AF30,1,0)+IF(AH29&gt;AF31,1,0)+IF(AI29&gt;AF32,1,0)</f>
        <v>3</v>
      </c>
      <c r="AN29" s="40" t="s">
        <v>25</v>
      </c>
      <c r="AO29" s="41">
        <f>IF(AG29&lt;AF30,1,0)+IF(AH29&lt;AF31,1,0)+IF(AI29&lt;AF32,1,0)</f>
        <v>0</v>
      </c>
      <c r="AP29" s="44">
        <f>IF(AM29+AO29=0,"",RANK(AR29,AR29:AR35))</f>
        <v>1</v>
      </c>
      <c r="AR29" s="43">
        <f>IF(AJ29+AL29=0,"",((AM29*100-AO29*50)+(AJ29*10-AL29*7)))</f>
        <v>346</v>
      </c>
      <c r="AT29" s="38" t="str">
        <f>seeding!B31</f>
        <v>Roe David</v>
      </c>
      <c r="AU29" s="120"/>
      <c r="AV29" s="121" t="str">
        <f>Playlist!G36</f>
        <v>2</v>
      </c>
      <c r="AW29" s="121" t="str">
        <f>Playlist!AE34</f>
        <v>2</v>
      </c>
      <c r="AX29" s="121" t="str">
        <f>Playlist!AE57</f>
        <v>2</v>
      </c>
      <c r="AY29" s="215"/>
      <c r="AZ29" s="39">
        <f>SUM(AV29+AW29+AX29)</f>
        <v>6</v>
      </c>
      <c r="BA29" s="40" t="s">
        <v>25</v>
      </c>
      <c r="BB29" s="41">
        <f>SUM(AU30+AU31+AU32)</f>
        <v>0</v>
      </c>
      <c r="BC29" s="39">
        <f>IF(AV29&gt;AU30,1,0)+IF(AW29&gt;AU31,1,0)+IF(AX29&gt;AU32,1,0)</f>
        <v>3</v>
      </c>
      <c r="BD29" s="40" t="s">
        <v>25</v>
      </c>
      <c r="BE29" s="41">
        <f>IF(AV29&lt;AU30,1,0)+IF(AW29&lt;AU31,1,0)+IF(AX29&lt;AU32,1,0)</f>
        <v>0</v>
      </c>
      <c r="BF29" s="44">
        <f>IF(BC29+BE29=0,"",RANK(BH29,BH29:BH35))</f>
        <v>1</v>
      </c>
      <c r="BH29" s="43">
        <f>IF(AZ29+BB29=0,"",((BC29*100-BE29*50)+(AZ29*10-BB29*7)))</f>
        <v>360</v>
      </c>
      <c r="BJ29" s="38" t="str">
        <f>seeding!B39</f>
        <v>Kuldesh Johal</v>
      </c>
      <c r="BK29" s="120"/>
      <c r="BL29" s="121" t="str">
        <f>Playlist!S34</f>
        <v>2</v>
      </c>
      <c r="BM29" s="121" t="str">
        <f>Playlist!G16</f>
        <v>2</v>
      </c>
      <c r="BN29" s="121" t="str">
        <f>Playlist!AE36</f>
        <v>0</v>
      </c>
      <c r="BO29" s="39">
        <f>SUM(BL29+BM29+BN29)</f>
        <v>4</v>
      </c>
      <c r="BP29" s="40" t="s">
        <v>25</v>
      </c>
      <c r="BQ29" s="41">
        <f>SUM(BK30+BK31+BK32)</f>
        <v>3</v>
      </c>
      <c r="BR29" s="39">
        <f>IF(BL29&gt;BK30,1,0)+IF(BM29&gt;BK31,1,0)+IF(BN29&gt;BK32,1,0)</f>
        <v>2</v>
      </c>
      <c r="BS29" s="40" t="s">
        <v>25</v>
      </c>
      <c r="BT29" s="41">
        <f>IF(BL29&lt;BK30,1,0)+IF(BM29&lt;BK31,1,0)+IF(BN29&lt;BK32,1,0)</f>
        <v>1</v>
      </c>
      <c r="BU29" s="44">
        <f>IF(BR29+BT29=0,"",RANK(BW29,BW29:BW35))</f>
        <v>2</v>
      </c>
      <c r="BW29" s="43">
        <f>IF(BO29+BQ29=0,"",((BR29*100-BT29*50)+(BO29*10-BQ29*7)))</f>
        <v>169</v>
      </c>
      <c r="CL29" s="43">
        <f>IF(CD29+CF29=0,"",((CG29*100-CI29*50)+(CD29*10-CF29*7)))</f>
      </c>
    </row>
    <row r="30" spans="1:90" ht="23.25" customHeight="1">
      <c r="A30" s="38" t="str">
        <f>seeding!B80</f>
        <v>Burot Mario</v>
      </c>
      <c r="B30" s="112" t="str">
        <f>Playlist!N40</f>
        <v>0</v>
      </c>
      <c r="C30" s="122"/>
      <c r="D30" s="112" t="str">
        <f>Playlist!M29</f>
        <v>2</v>
      </c>
      <c r="E30" s="112" t="str">
        <f>Playlist!T49</f>
        <v>2</v>
      </c>
      <c r="F30" s="39">
        <f>SUM(B30+D30+E30)</f>
        <v>4</v>
      </c>
      <c r="G30" s="47" t="s">
        <v>25</v>
      </c>
      <c r="H30" s="41">
        <f>SUM(C29+C31+C32)</f>
        <v>2</v>
      </c>
      <c r="I30" s="39">
        <f>IF(B30&gt;C29,1,0)+IF(D30&gt;C31,1,0)+IF(E30&gt;C32,1,0)</f>
        <v>2</v>
      </c>
      <c r="J30" s="47" t="s">
        <v>25</v>
      </c>
      <c r="K30" s="41">
        <f>IF(B30&lt;C29,1,0)+IF(D30&lt;C31,1,0)+IF(E30&lt;C32,1,0)</f>
        <v>1</v>
      </c>
      <c r="L30" s="44">
        <f>IF(I30+K30=0,"",RANK(N30,N29:N35))</f>
        <v>2</v>
      </c>
      <c r="N30" s="43">
        <f>IF(F30+H30=0,"",((I30*100-K30*50)+(F30*10-H30*7)))</f>
        <v>176</v>
      </c>
      <c r="O30" s="43"/>
      <c r="P30" s="38" t="str">
        <f>seeding!B72</f>
        <v>Wagner Peter</v>
      </c>
      <c r="Q30" s="112" t="str">
        <f>Playlist!H40</f>
        <v>0</v>
      </c>
      <c r="R30" s="122"/>
      <c r="S30" s="112" t="str">
        <f>Playlist!M47</f>
        <v>2</v>
      </c>
      <c r="T30" s="112" t="str">
        <f>Playlist!Y22</f>
        <v>2</v>
      </c>
      <c r="U30" s="39">
        <f>SUM(Q30+S30+T30)</f>
        <v>4</v>
      </c>
      <c r="V30" s="47" t="s">
        <v>25</v>
      </c>
      <c r="W30" s="41">
        <f>SUM(R29+R31+R32)</f>
        <v>2</v>
      </c>
      <c r="X30" s="39">
        <f>IF(Q30&gt;R29,1,0)+IF(S30&gt;R31,1,0)+IF(T30&gt;R32,1,0)</f>
        <v>2</v>
      </c>
      <c r="Y30" s="47" t="s">
        <v>25</v>
      </c>
      <c r="Z30" s="41">
        <f>IF(Q30&lt;R29,1,0)+IF(S30&lt;R31,1,0)+IF(T30&lt;R32,1,0)</f>
        <v>1</v>
      </c>
      <c r="AA30" s="44">
        <f>IF(X30+Z30=0,"",RANK(AC30,AC29:AC35))</f>
        <v>2</v>
      </c>
      <c r="AC30" s="43">
        <f>IF(U30+W30=0,"",((X30*100-Z30*50)+(U30*10-W30*7)))</f>
        <v>176</v>
      </c>
      <c r="AD30" s="43"/>
      <c r="AE30" s="38" t="str">
        <f>seeding!B64</f>
        <v>Simon Jörg</v>
      </c>
      <c r="AF30" s="112" t="str">
        <f>Playlist!AL13</f>
        <v>1</v>
      </c>
      <c r="AG30" s="122"/>
      <c r="AH30" s="112" t="str">
        <f>Playlist!S48</f>
        <v>2</v>
      </c>
      <c r="AI30" s="112" t="str">
        <f>Playlist!M23</f>
        <v>2</v>
      </c>
      <c r="AJ30" s="39">
        <f>SUM(AF30+AH30+AI30)</f>
        <v>5</v>
      </c>
      <c r="AK30" s="47" t="s">
        <v>25</v>
      </c>
      <c r="AL30" s="41">
        <f>SUM(AG29+AG31+AG32)</f>
        <v>2</v>
      </c>
      <c r="AM30" s="39">
        <f>IF(AF30&gt;AG29,1,0)+IF(AH30&gt;AG31,1,0)+IF(AI30&gt;AG32,1,0)</f>
        <v>2</v>
      </c>
      <c r="AN30" s="47" t="s">
        <v>25</v>
      </c>
      <c r="AO30" s="41">
        <f>IF(AF30&lt;AG29,1,0)+IF(AH30&lt;AG31,1,0)+IF(AI30&lt;AG32,1,0)</f>
        <v>1</v>
      </c>
      <c r="AP30" s="44">
        <f>IF(AM30+AO30=0,"",RANK(AR30,AR29:AR35))</f>
        <v>2</v>
      </c>
      <c r="AR30" s="43">
        <f>IF(AJ30+AL30=0,"",((AM30*100-AO30*50)+(AJ30*10-AL30*7)))</f>
        <v>186</v>
      </c>
      <c r="AT30" s="38" t="str">
        <f>seeding!B56</f>
        <v>Rijsbergen van Rene</v>
      </c>
      <c r="AU30" s="112" t="str">
        <f>Playlist!H36</f>
        <v>0</v>
      </c>
      <c r="AV30" s="122"/>
      <c r="AW30" s="112" t="str">
        <f>Playlist!AK11</f>
        <v>2</v>
      </c>
      <c r="AX30" s="112" t="str">
        <f>Playlist!M32</f>
        <v>2</v>
      </c>
      <c r="AY30" s="216"/>
      <c r="AZ30" s="39">
        <f>SUM(AU30+AW30+AX30)</f>
        <v>4</v>
      </c>
      <c r="BA30" s="47" t="s">
        <v>25</v>
      </c>
      <c r="BB30" s="41">
        <f>SUM(AV29+AV31+AV32)</f>
        <v>2</v>
      </c>
      <c r="BC30" s="39">
        <f>IF(AU30&gt;AV29,1,0)+IF(AW30&gt;AV31,1,0)+IF(AX30&gt;AV32,1,0)</f>
        <v>2</v>
      </c>
      <c r="BD30" s="47" t="s">
        <v>25</v>
      </c>
      <c r="BE30" s="41">
        <f>IF(AU30&lt;AV29,1,0)+IF(AW30&lt;AV31,1,0)+IF(AX30&lt;AV32,1,0)</f>
        <v>1</v>
      </c>
      <c r="BF30" s="44">
        <f>IF(BC30+BE30=0,"",RANK(BH30,BH29:BH35))</f>
        <v>2</v>
      </c>
      <c r="BH30" s="43">
        <f>IF(AZ30+BB30=0,"",((BC30*100-BE30*50)+(AZ30*10-BB30*7)))</f>
        <v>176</v>
      </c>
      <c r="BJ30" s="38" t="str">
        <f>seeding!B48</f>
        <v>Blanckaert Hans</v>
      </c>
      <c r="BK30" s="112" t="str">
        <f>Playlist!T34</f>
        <v>1</v>
      </c>
      <c r="BL30" s="122"/>
      <c r="BM30" s="112" t="str">
        <f>Playlist!AK48</f>
        <v>1</v>
      </c>
      <c r="BN30" s="112" t="str">
        <f>Playlist!Y11</f>
        <v>1</v>
      </c>
      <c r="BO30" s="39">
        <f>SUM(BK30+BM30+BN30)</f>
        <v>3</v>
      </c>
      <c r="BP30" s="47" t="s">
        <v>25</v>
      </c>
      <c r="BQ30" s="41">
        <f>SUM(BL29+BL31+BL32)</f>
        <v>6</v>
      </c>
      <c r="BR30" s="39">
        <f>IF(BK30&gt;BL29,1,0)+IF(BM30&gt;BL31,1,0)+IF(BN30&gt;BL32,1,0)</f>
        <v>0</v>
      </c>
      <c r="BS30" s="47" t="s">
        <v>25</v>
      </c>
      <c r="BT30" s="41">
        <f>IF(BK30&lt;BL29,1,0)+IF(BM30&lt;BL31,1,0)+IF(BN30&lt;BL32,1,0)</f>
        <v>3</v>
      </c>
      <c r="BU30" s="44">
        <f>IF(BR30+BT30=0,"",RANK(BW30,BW29:BW35))</f>
        <v>4</v>
      </c>
      <c r="BW30" s="43">
        <f>IF(BO30+BQ30=0,"",((BR30*100-BT30*50)+(BO30*10-BQ30*7)))</f>
        <v>-162</v>
      </c>
      <c r="CL30" s="43">
        <f>IF(CD30+CF30=0,"",((CG30*100-CI30*50)+(CD30*10-CF30*7)))</f>
      </c>
    </row>
    <row r="31" spans="1:90" ht="23.25" customHeight="1">
      <c r="A31" s="38" t="str">
        <f>seeding!B87</f>
        <v>Wong Oliver</v>
      </c>
      <c r="B31" s="112" t="str">
        <f>Playlist!AL38</f>
        <v>0</v>
      </c>
      <c r="C31" s="112" t="str">
        <f>Playlist!N29</f>
        <v>0</v>
      </c>
      <c r="D31" s="122"/>
      <c r="E31" s="112" t="str">
        <f>Playlist!M20</f>
        <v>2</v>
      </c>
      <c r="F31" s="39">
        <f>SUM(B31+C31+E31)</f>
        <v>2</v>
      </c>
      <c r="G31" s="40" t="s">
        <v>25</v>
      </c>
      <c r="H31" s="41">
        <f>SUM(D29+D30+D32)</f>
        <v>5</v>
      </c>
      <c r="I31" s="39">
        <f>IF(C31&gt;D30,1,0)+IF(E31&gt;D32,1,0)+IF(B31&gt;D29,1,0)</f>
        <v>1</v>
      </c>
      <c r="J31" s="40" t="s">
        <v>25</v>
      </c>
      <c r="K31" s="41">
        <f>IF(C31&lt;D30,1,0)+IF(E31&lt;D32,1,0)+IF(B31&lt;D29,1,0)</f>
        <v>2</v>
      </c>
      <c r="L31" s="44">
        <f>IF(I31+K31=0,"",RANK(N31,N29:N35))</f>
        <v>3</v>
      </c>
      <c r="N31" s="43">
        <f>IF(F31+H31=0,"",((I31*100-K31*50)+(F31*10-H31*7)))</f>
        <v>-15</v>
      </c>
      <c r="O31" s="43"/>
      <c r="P31" s="38" t="str">
        <f>seeding!B95</f>
        <v>Strauss Karl-Heinz</v>
      </c>
      <c r="Q31" s="112" t="str">
        <f>Playlist!T42</f>
        <v>0</v>
      </c>
      <c r="R31" s="112" t="str">
        <f>Playlist!N47</f>
        <v>0</v>
      </c>
      <c r="S31" s="122"/>
      <c r="T31" s="112" t="str">
        <f>Playlist!AE5</f>
        <v>0</v>
      </c>
      <c r="U31" s="39">
        <f>SUM(Q31+R31+T31)</f>
        <v>0</v>
      </c>
      <c r="V31" s="40" t="s">
        <v>25</v>
      </c>
      <c r="W31" s="41">
        <f>SUM(S29+S30+S32)</f>
        <v>6</v>
      </c>
      <c r="X31" s="39">
        <f>IF(R31&gt;S30,1,0)+IF(T31&gt;S32,1,0)+IF(Q31&gt;S29,1,0)</f>
        <v>0</v>
      </c>
      <c r="Y31" s="40" t="s">
        <v>25</v>
      </c>
      <c r="Z31" s="41">
        <f>IF(R31&lt;S30,1,0)+IF(T31&lt;S32,1,0)+IF(Q31&lt;S29,1,0)</f>
        <v>3</v>
      </c>
      <c r="AA31" s="44">
        <f>IF(X31+Z31=0,"",RANK(AC31,AC29:AC35))</f>
        <v>4</v>
      </c>
      <c r="AC31" s="43">
        <f>IF(U31+W31=0,"",((X31*100-Z31*50)+(U31*10-W31*7)))</f>
        <v>-192</v>
      </c>
      <c r="AD31" s="43"/>
      <c r="AE31" s="38" t="str">
        <f>seeding!B103</f>
        <v>Saciri Bedri</v>
      </c>
      <c r="AF31" s="112" t="str">
        <f>Playlist!N15</f>
        <v>0</v>
      </c>
      <c r="AG31" s="112" t="str">
        <f>Playlist!T48</f>
        <v>0</v>
      </c>
      <c r="AH31" s="122"/>
      <c r="AI31" s="112" t="str">
        <f>Playlist!Y26</f>
        <v>2</v>
      </c>
      <c r="AJ31" s="39">
        <f>SUM(AF31+AG31+AI31)</f>
        <v>2</v>
      </c>
      <c r="AK31" s="40" t="s">
        <v>25</v>
      </c>
      <c r="AL31" s="41">
        <f>SUM(AH29+AH30+AH32)</f>
        <v>5</v>
      </c>
      <c r="AM31" s="39">
        <f>IF(AG31&gt;AH30,1,0)+IF(AI31&gt;AH32,1,0)+IF(AF31&gt;AH29,1,0)</f>
        <v>1</v>
      </c>
      <c r="AN31" s="40" t="s">
        <v>25</v>
      </c>
      <c r="AO31" s="41">
        <f>IF(AG31&lt;AH30,1,0)+IF(AI31&lt;AH32,1,0)+IF(AF31&lt;AH29,1,0)</f>
        <v>2</v>
      </c>
      <c r="AP31" s="44">
        <f>IF(AM31+AO31=0,"",RANK(AR31,AR29:AR35))</f>
        <v>3</v>
      </c>
      <c r="AR31" s="43">
        <f>IF(AJ31+AL31=0,"",((AM31*100-AO31*50)+(AJ31*10-AL31*7)))</f>
        <v>-15</v>
      </c>
      <c r="AT31" s="38" t="str">
        <f>seeding!B111</f>
        <v>Meier Dieter</v>
      </c>
      <c r="AU31" s="112" t="str">
        <f>Playlist!AF34</f>
        <v>0</v>
      </c>
      <c r="AV31" s="112" t="str">
        <f>Playlist!AL11</f>
        <v>0</v>
      </c>
      <c r="AW31" s="122"/>
      <c r="AX31" s="112" t="str">
        <f>Playlist!AK25</f>
        <v>2</v>
      </c>
      <c r="AY31" s="216"/>
      <c r="AZ31" s="39">
        <f>SUM(AU31+AV31+AX31)</f>
        <v>2</v>
      </c>
      <c r="BA31" s="40" t="s">
        <v>25</v>
      </c>
      <c r="BB31" s="41">
        <f>SUM(AW29+AW30+AW32)</f>
        <v>4</v>
      </c>
      <c r="BC31" s="39">
        <f>IF(AV31&gt;AW30,1,0)+IF(AX31&gt;AW32,1,0)+IF(AU31&gt;AW29,1,0)</f>
        <v>1</v>
      </c>
      <c r="BD31" s="40" t="s">
        <v>25</v>
      </c>
      <c r="BE31" s="41">
        <f>IF(AV31&lt;AW30,1,0)+IF(AX31&lt;AW32,1,0)+IF(AU31&lt;AW29,1,0)</f>
        <v>2</v>
      </c>
      <c r="BF31" s="44">
        <f>IF(BC31+BE31=0,"",RANK(BH31,BH29:BH35))</f>
        <v>3</v>
      </c>
      <c r="BH31" s="43">
        <f>IF(AZ31+BB31=0,"",((BC31*100-BE31*50)+(AZ31*10-BB31*7)))</f>
        <v>-8</v>
      </c>
      <c r="BJ31" s="38" t="str">
        <f>seeding!B119</f>
        <v>Dietzel Roman</v>
      </c>
      <c r="BK31" s="112" t="str">
        <f>Playlist!H16</f>
        <v>0</v>
      </c>
      <c r="BL31" s="112" t="str">
        <f>Playlist!AL48</f>
        <v>2</v>
      </c>
      <c r="BM31" s="122"/>
      <c r="BN31" s="112" t="str">
        <f>Playlist!AF29</f>
        <v>0</v>
      </c>
      <c r="BO31" s="39">
        <f>SUM(BK31+BL31+BN31)</f>
        <v>2</v>
      </c>
      <c r="BP31" s="40" t="s">
        <v>25</v>
      </c>
      <c r="BQ31" s="41">
        <f>SUM(BM29+BM30+BM32)</f>
        <v>5</v>
      </c>
      <c r="BR31" s="39">
        <f>IF(BL31&gt;BM30,1,0)+IF(BN31&gt;BM32,1,0)+IF(BK31&gt;BM29,1,0)</f>
        <v>1</v>
      </c>
      <c r="BS31" s="40" t="s">
        <v>25</v>
      </c>
      <c r="BT31" s="41">
        <f>IF(BL31&lt;BM30,1,0)+IF(BN31&lt;BM32,1,0)+IF(BK31&lt;BM29,1,0)</f>
        <v>2</v>
      </c>
      <c r="BU31" s="44">
        <f>IF(BR31+BT31=0,"",RANK(BW31,BW29:BW35))</f>
        <v>3</v>
      </c>
      <c r="BW31" s="43">
        <f>IF(BO31+BQ31=0,"",((BR31*100-BT31*50)+(BO31*10-BQ31*7)))</f>
        <v>-15</v>
      </c>
      <c r="CL31" s="43">
        <f>IF(CD31+CF31=0,"",((CG31*100-CI31*50)+(CD31*10-CF31*7)))</f>
      </c>
    </row>
    <row r="32" spans="1:90" ht="23.25" customHeight="1" thickBot="1">
      <c r="A32" s="230" t="str">
        <f>seeding!B160</f>
        <v>Zabloudil Stepan</v>
      </c>
      <c r="B32" s="113" t="str">
        <f>Playlist!Z42</f>
        <v>0</v>
      </c>
      <c r="C32" s="113" t="str">
        <f>Playlist!S49</f>
        <v>0</v>
      </c>
      <c r="D32" s="113" t="str">
        <f>Playlist!N20</f>
        <v>1</v>
      </c>
      <c r="E32" s="123"/>
      <c r="F32" s="49">
        <f>SUM(B32+C32+D32)</f>
        <v>1</v>
      </c>
      <c r="G32" s="50" t="s">
        <v>25</v>
      </c>
      <c r="H32" s="51">
        <f>SUM(E29+E30+E31)</f>
        <v>6</v>
      </c>
      <c r="I32" s="49">
        <f>IF(C32&gt;E30,1,0)+IF(D32&gt;E31,1,0)+IF(B32&gt;E29,1,0)</f>
        <v>0</v>
      </c>
      <c r="J32" s="50" t="s">
        <v>25</v>
      </c>
      <c r="K32" s="51">
        <f>IF(C32&lt;E30,1,0)+IF(D32&lt;E31,1,0)+IF(B32&lt;E29,1,0)</f>
        <v>3</v>
      </c>
      <c r="L32" s="53">
        <f>IF(I32+K32=0,"",RANK(N32,N29:N35))</f>
        <v>4</v>
      </c>
      <c r="N32" s="43">
        <f>IF(F32+H32=0,"",((I32*100-K32*50)+(F32*10-H32*7)))</f>
        <v>-182</v>
      </c>
      <c r="O32" s="43"/>
      <c r="P32" s="230" t="str">
        <f>seeding!B152</f>
        <v>Cokluk Adil</v>
      </c>
      <c r="Q32" s="113" t="str">
        <f>Playlist!AF38</f>
        <v>0</v>
      </c>
      <c r="R32" s="113" t="str">
        <f>Playlist!Z22</f>
        <v>0</v>
      </c>
      <c r="S32" s="113" t="str">
        <f>Playlist!AF5</f>
        <v>2</v>
      </c>
      <c r="T32" s="123"/>
      <c r="U32" s="49">
        <f>SUM(Q32+R32+S32)</f>
        <v>2</v>
      </c>
      <c r="V32" s="50" t="s">
        <v>25</v>
      </c>
      <c r="W32" s="51">
        <f>SUM(T29+T30+T31)</f>
        <v>4</v>
      </c>
      <c r="X32" s="49">
        <f>IF(R32&gt;T30,1,0)+IF(S32&gt;T31,1,0)+IF(Q32&gt;T29,1,0)</f>
        <v>1</v>
      </c>
      <c r="Y32" s="50" t="s">
        <v>25</v>
      </c>
      <c r="Z32" s="51">
        <f>IF(R32&lt;T30,1,0)+IF(S32&lt;T31,1,0)+IF(Q32&lt;T29,1,0)</f>
        <v>2</v>
      </c>
      <c r="AA32" s="53">
        <f>IF(X32+Z32=0,"",RANK(AC32,AC29:AC35))</f>
        <v>3</v>
      </c>
      <c r="AC32" s="43">
        <f>IF(U32+W32=0,"",((X32*100-Z32*50)+(U32*10-W32*7)))</f>
        <v>-8</v>
      </c>
      <c r="AD32" s="43"/>
      <c r="AE32" s="230" t="str">
        <f>seeding!B144</f>
        <v>Richter Robert</v>
      </c>
      <c r="AF32" s="113" t="str">
        <f>Playlist!Z33</f>
        <v>1</v>
      </c>
      <c r="AG32" s="113" t="str">
        <f>Playlist!N23</f>
        <v>0</v>
      </c>
      <c r="AH32" s="113" t="str">
        <f>Playlist!Z26</f>
        <v>1</v>
      </c>
      <c r="AI32" s="123"/>
      <c r="AJ32" s="49">
        <f>SUM(AF32+AG32+AH32)</f>
        <v>2</v>
      </c>
      <c r="AK32" s="50" t="s">
        <v>25</v>
      </c>
      <c r="AL32" s="51">
        <f>SUM(AI29+AI30+AI31)</f>
        <v>6</v>
      </c>
      <c r="AM32" s="49">
        <f>IF(AG32&gt;AI30,1,0)+IF(AH32&gt;AI31,1,0)+IF(AF32&gt;AI29,1,0)</f>
        <v>0</v>
      </c>
      <c r="AN32" s="50" t="s">
        <v>25</v>
      </c>
      <c r="AO32" s="51">
        <f>IF(AG32&lt;AI30,1,0)+IF(AH32&lt;AI31,1,0)+IF(AF32&lt;AI29,1,0)</f>
        <v>3</v>
      </c>
      <c r="AP32" s="53">
        <f>IF(AM32+AO32=0,"",RANK(AR32,AR29:AR35))</f>
        <v>4</v>
      </c>
      <c r="AR32" s="43">
        <f>IF(AJ32+AL32=0,"",((AM32*100-AO32*50)+(AJ32*10-AL32*7)))</f>
        <v>-172</v>
      </c>
      <c r="AT32" s="230" t="str">
        <f>seeding!B136</f>
        <v>Lösch Marc</v>
      </c>
      <c r="AU32" s="113" t="str">
        <f>Playlist!AF57</f>
        <v>0</v>
      </c>
      <c r="AV32" s="113" t="str">
        <f>Playlist!N32</f>
        <v>0</v>
      </c>
      <c r="AW32" s="113" t="str">
        <f>Playlist!AL25</f>
        <v>0</v>
      </c>
      <c r="AX32" s="123"/>
      <c r="AY32" s="217"/>
      <c r="AZ32" s="49">
        <f>SUM(AU32+AV32+AW32)</f>
        <v>0</v>
      </c>
      <c r="BA32" s="50" t="s">
        <v>25</v>
      </c>
      <c r="BB32" s="51">
        <f>SUM(AX29+AX30+AX31)</f>
        <v>6</v>
      </c>
      <c r="BC32" s="49">
        <f>IF(AV32&gt;AX30,1,0)+IF(AW32&gt;AX31,1,0)+IF(AU32&gt;AX29,1,0)</f>
        <v>0</v>
      </c>
      <c r="BD32" s="50" t="s">
        <v>25</v>
      </c>
      <c r="BE32" s="51">
        <f>IF(AV32&lt;AX30,1,0)+IF(AW32&lt;AX31,1,0)+IF(AU32&lt;AX29,1,0)</f>
        <v>3</v>
      </c>
      <c r="BF32" s="53">
        <f>IF(BC32+BE32=0,"",RANK(BH32,BH29:BH35))</f>
        <v>4</v>
      </c>
      <c r="BH32" s="43">
        <f>IF(AZ32+BB32=0,"",((BC32*100-BE32*50)+(AZ32*10-BB32*7)))</f>
        <v>-192</v>
      </c>
      <c r="BJ32" s="230" t="str">
        <f>seeding!B128</f>
        <v>Habib Subah</v>
      </c>
      <c r="BK32" s="113" t="str">
        <f>Playlist!AF36</f>
        <v>2</v>
      </c>
      <c r="BL32" s="113" t="str">
        <f>Playlist!Z11</f>
        <v>2</v>
      </c>
      <c r="BM32" s="113" t="str">
        <f>Playlist!AE29</f>
        <v>2</v>
      </c>
      <c r="BN32" s="123"/>
      <c r="BO32" s="49">
        <f>SUM(BK32+BL32+BM32)</f>
        <v>6</v>
      </c>
      <c r="BP32" s="50" t="s">
        <v>25</v>
      </c>
      <c r="BQ32" s="51">
        <f>SUM(BN29+BN30+BN31)</f>
        <v>1</v>
      </c>
      <c r="BR32" s="49">
        <f>IF(BL32&gt;BN30,1,0)+IF(BM32&gt;BN31,1,0)+IF(BK32&gt;BN29,1,0)</f>
        <v>3</v>
      </c>
      <c r="BS32" s="50" t="s">
        <v>25</v>
      </c>
      <c r="BT32" s="51">
        <f>IF(BL32&lt;BN30,1,0)+IF(BM32&lt;BN31,1,0)+IF(BK32&lt;BN29,1,0)</f>
        <v>0</v>
      </c>
      <c r="BU32" s="53">
        <f>IF(BR32+BT32=0,"",RANK(BW32,BW29:BW35))</f>
        <v>1</v>
      </c>
      <c r="BW32" s="43">
        <f>IF(BO32+BQ32=0,"",((BR32*100-BT32*50)+(BO32*10-BQ32*7)))</f>
        <v>353</v>
      </c>
      <c r="CL32" s="43">
        <f>IF(CD32+CF32=0,"",((CG32*100-CI32*50)+(CD32*10-CF32*7)))</f>
      </c>
    </row>
    <row r="33" spans="1:66" s="24" customFormat="1" ht="21.75" customHeight="1">
      <c r="A33" s="54"/>
      <c r="B33" s="114"/>
      <c r="C33" s="115"/>
      <c r="D33" s="115"/>
      <c r="E33" s="115"/>
      <c r="F33" s="25"/>
      <c r="G33" s="26"/>
      <c r="H33" s="25"/>
      <c r="I33" s="25"/>
      <c r="J33" s="25"/>
      <c r="K33" s="25"/>
      <c r="L33" s="25"/>
      <c r="P33" s="54"/>
      <c r="Q33" s="126"/>
      <c r="R33" s="126"/>
      <c r="S33" s="126"/>
      <c r="T33" s="126"/>
      <c r="AE33" s="54"/>
      <c r="AF33" s="126"/>
      <c r="AG33" s="126"/>
      <c r="AH33" s="126"/>
      <c r="AI33" s="126"/>
      <c r="AT33" s="54"/>
      <c r="AU33" s="126"/>
      <c r="AV33" s="126"/>
      <c r="AW33" s="126"/>
      <c r="AX33" s="126"/>
      <c r="AY33" s="126"/>
      <c r="BJ33" s="54"/>
      <c r="BK33" s="126"/>
      <c r="BL33" s="126"/>
      <c r="BM33" s="126"/>
      <c r="BN33" s="126"/>
    </row>
    <row r="34" spans="2:66" s="24" customFormat="1" ht="21.75" customHeight="1">
      <c r="B34" s="114"/>
      <c r="C34" s="115"/>
      <c r="D34" s="115"/>
      <c r="E34" s="115"/>
      <c r="F34" s="25"/>
      <c r="G34" s="26"/>
      <c r="H34" s="25"/>
      <c r="I34" s="25"/>
      <c r="J34" s="25"/>
      <c r="K34" s="25"/>
      <c r="L34" s="25"/>
      <c r="Q34" s="126"/>
      <c r="R34" s="126"/>
      <c r="S34" s="126"/>
      <c r="T34" s="126"/>
      <c r="AF34" s="126"/>
      <c r="AG34" s="126"/>
      <c r="AH34" s="126"/>
      <c r="AI34" s="126"/>
      <c r="AU34" s="126"/>
      <c r="AV34" s="126"/>
      <c r="AW34" s="126"/>
      <c r="AX34" s="126"/>
      <c r="AY34" s="126"/>
      <c r="BK34" s="126"/>
      <c r="BL34" s="126"/>
      <c r="BM34" s="126"/>
      <c r="BN34" s="126"/>
    </row>
    <row r="35" spans="1:42" ht="21.75" customHeight="1" thickBot="1">
      <c r="A35" s="29"/>
      <c r="B35" s="116"/>
      <c r="C35" s="116"/>
      <c r="D35" s="116"/>
      <c r="E35" s="116"/>
      <c r="F35" s="28"/>
      <c r="G35" s="28"/>
      <c r="H35" s="28"/>
      <c r="I35" s="28"/>
      <c r="J35" s="28"/>
      <c r="K35" s="28"/>
      <c r="L35" s="28"/>
      <c r="N35" s="43"/>
      <c r="O35" s="43"/>
      <c r="P35" s="29"/>
      <c r="Q35" s="116"/>
      <c r="R35" s="116"/>
      <c r="S35" s="116"/>
      <c r="T35" s="116"/>
      <c r="U35" s="28"/>
      <c r="V35" s="28"/>
      <c r="W35" s="28"/>
      <c r="X35" s="28"/>
      <c r="Y35" s="28"/>
      <c r="Z35" s="28"/>
      <c r="AA35" s="28"/>
      <c r="AB35" s="43"/>
      <c r="AC35" s="43"/>
      <c r="AD35" s="43"/>
      <c r="AE35" s="29"/>
      <c r="AF35" s="116"/>
      <c r="AG35" s="116"/>
      <c r="AH35" s="116"/>
      <c r="AI35" s="116"/>
      <c r="AJ35" s="28"/>
      <c r="AK35" s="28"/>
      <c r="AL35" s="28"/>
      <c r="AM35" s="28"/>
      <c r="AN35" s="28"/>
      <c r="AO35" s="28"/>
      <c r="AP35" s="28"/>
    </row>
    <row r="36" spans="1:76" ht="23.25" customHeight="1">
      <c r="A36" s="31" t="s">
        <v>41</v>
      </c>
      <c r="B36" s="117"/>
      <c r="C36" s="118"/>
      <c r="D36" s="118"/>
      <c r="E36" s="119"/>
      <c r="F36" s="32" t="s">
        <v>16</v>
      </c>
      <c r="G36" s="33"/>
      <c r="H36" s="34" t="s">
        <v>17</v>
      </c>
      <c r="I36" s="32" t="s">
        <v>18</v>
      </c>
      <c r="J36" s="33"/>
      <c r="K36" s="34" t="s">
        <v>19</v>
      </c>
      <c r="L36" s="35" t="s">
        <v>20</v>
      </c>
      <c r="P36" s="31" t="s">
        <v>42</v>
      </c>
      <c r="Q36" s="117"/>
      <c r="R36" s="118"/>
      <c r="S36" s="118"/>
      <c r="T36" s="119"/>
      <c r="U36" s="32" t="s">
        <v>16</v>
      </c>
      <c r="V36" s="33"/>
      <c r="W36" s="34" t="s">
        <v>17</v>
      </c>
      <c r="X36" s="32" t="s">
        <v>18</v>
      </c>
      <c r="Y36" s="33"/>
      <c r="Z36" s="34" t="s">
        <v>19</v>
      </c>
      <c r="AA36" s="35" t="s">
        <v>20</v>
      </c>
      <c r="AE36" s="31" t="s">
        <v>43</v>
      </c>
      <c r="AF36" s="117"/>
      <c r="AG36" s="118"/>
      <c r="AH36" s="118"/>
      <c r="AI36" s="119"/>
      <c r="AJ36" s="32" t="s">
        <v>16</v>
      </c>
      <c r="AK36" s="33"/>
      <c r="AL36" s="34" t="s">
        <v>17</v>
      </c>
      <c r="AM36" s="32" t="s">
        <v>18</v>
      </c>
      <c r="AN36" s="33"/>
      <c r="AO36" s="34" t="s">
        <v>19</v>
      </c>
      <c r="AP36" s="35" t="s">
        <v>20</v>
      </c>
      <c r="AT36" s="31" t="s">
        <v>44</v>
      </c>
      <c r="AU36" s="117"/>
      <c r="AV36" s="118"/>
      <c r="AW36" s="118"/>
      <c r="AX36" s="118"/>
      <c r="AY36" s="118"/>
      <c r="AZ36" s="32" t="s">
        <v>16</v>
      </c>
      <c r="BA36" s="33"/>
      <c r="BB36" s="34" t="s">
        <v>17</v>
      </c>
      <c r="BC36" s="32" t="s">
        <v>18</v>
      </c>
      <c r="BD36" s="33"/>
      <c r="BE36" s="34" t="s">
        <v>19</v>
      </c>
      <c r="BF36" s="35" t="s">
        <v>20</v>
      </c>
      <c r="BJ36" s="31" t="s">
        <v>45</v>
      </c>
      <c r="BK36" s="117"/>
      <c r="BL36" s="118"/>
      <c r="BM36" s="118"/>
      <c r="BN36" s="119"/>
      <c r="BO36" s="32" t="s">
        <v>16</v>
      </c>
      <c r="BP36" s="33"/>
      <c r="BQ36" s="34" t="s">
        <v>17</v>
      </c>
      <c r="BR36" s="32" t="s">
        <v>18</v>
      </c>
      <c r="BS36" s="33"/>
      <c r="BT36" s="34" t="s">
        <v>19</v>
      </c>
      <c r="BU36" s="35" t="s">
        <v>20</v>
      </c>
      <c r="BV36" s="27"/>
      <c r="BW36" s="27"/>
      <c r="BX36" s="28"/>
    </row>
    <row r="37" spans="1:90" ht="23.25" customHeight="1">
      <c r="A37" s="38" t="str">
        <f>seeding!B8</f>
        <v>Maguire Stephen</v>
      </c>
      <c r="B37" s="120"/>
      <c r="C37" s="121" t="str">
        <f>Playlist!G60</f>
        <v>2</v>
      </c>
      <c r="D37" s="121" t="str">
        <f>Playlist!AK59</f>
        <v>2</v>
      </c>
      <c r="E37" s="121" t="str">
        <f>Playlist!AE58</f>
        <v>2</v>
      </c>
      <c r="F37" s="39">
        <f>SUM(C37+D37+E37)</f>
        <v>6</v>
      </c>
      <c r="G37" s="40" t="s">
        <v>25</v>
      </c>
      <c r="H37" s="41">
        <f>SUM(B38+B39+B40)</f>
        <v>0</v>
      </c>
      <c r="I37" s="39">
        <f>IF(C37&gt;B38,1,0)+IF(D37&gt;B39,1,0)+IF(E37&gt;B40,1,0)</f>
        <v>3</v>
      </c>
      <c r="J37" s="40" t="s">
        <v>25</v>
      </c>
      <c r="K37" s="41">
        <f>IF(C37&lt;B38,1,0)+IF(D37&lt;B39,1,0)+IF(E37&lt;B40,1,0)</f>
        <v>0</v>
      </c>
      <c r="L37" s="42">
        <f>IF(I37+K37=0,"",RANK(N37,N37:N43))</f>
        <v>1</v>
      </c>
      <c r="N37" s="43">
        <f>IF(F37+H37=0,"",((I37*100-K37*50)+(F37*10-H37*7)))</f>
        <v>360</v>
      </c>
      <c r="O37" s="43"/>
      <c r="P37" s="38" t="str">
        <f>seeding!B16</f>
        <v>Hawkins Barry</v>
      </c>
      <c r="Q37" s="120"/>
      <c r="R37" s="121" t="str">
        <f>Playlist!M42</f>
        <v>2</v>
      </c>
      <c r="S37" s="121" t="str">
        <f>Playlist!Y38</f>
        <v>2</v>
      </c>
      <c r="T37" s="121" t="str">
        <f>Playlist!AK40</f>
        <v>2</v>
      </c>
      <c r="U37" s="39">
        <f>SUM(R37+S37+T37)</f>
        <v>6</v>
      </c>
      <c r="V37" s="40" t="s">
        <v>25</v>
      </c>
      <c r="W37" s="41">
        <f>SUM(Q38+Q39+Q40)</f>
        <v>0</v>
      </c>
      <c r="X37" s="39">
        <f>IF(R37&gt;Q38,1,0)+IF(S37&gt;Q39,1,0)+IF(T37&gt;Q40,1,0)</f>
        <v>3</v>
      </c>
      <c r="Y37" s="40" t="s">
        <v>25</v>
      </c>
      <c r="Z37" s="41">
        <f>IF(R37&lt;Q38,1,0)+IF(S37&lt;Q39,1,0)+IF(T37&lt;Q40,1,0)</f>
        <v>0</v>
      </c>
      <c r="AA37" s="44">
        <f>IF(X37+Z37=0,"",RANK(AC37,AC37:AC43))</f>
        <v>1</v>
      </c>
      <c r="AC37" s="43">
        <f>IF(U37+W37=0,"",((X37*100-Z37*50)+(U37*10-W37*7)))</f>
        <v>360</v>
      </c>
      <c r="AD37" s="43"/>
      <c r="AE37" s="38" t="str">
        <f>seeding!B24</f>
        <v>Judge Michael</v>
      </c>
      <c r="AF37" s="120"/>
      <c r="AG37" s="121" t="str">
        <f>Playlist!S17</f>
        <v>2</v>
      </c>
      <c r="AH37" s="121" t="str">
        <f>Playlist!G57</f>
        <v>2</v>
      </c>
      <c r="AI37" s="121" t="str">
        <f>Playlist!AE41</f>
        <v>2</v>
      </c>
      <c r="AJ37" s="39">
        <f>SUM(AG37+AH37+AI37)</f>
        <v>6</v>
      </c>
      <c r="AK37" s="40" t="s">
        <v>25</v>
      </c>
      <c r="AL37" s="41">
        <f>SUM(AF38+AF39+AF40)</f>
        <v>0</v>
      </c>
      <c r="AM37" s="39">
        <f>IF(AG37&gt;AF38,1,0)+IF(AH37&gt;AF39,1,0)+IF(AI37&gt;AF40,1,0)</f>
        <v>3</v>
      </c>
      <c r="AN37" s="40" t="s">
        <v>25</v>
      </c>
      <c r="AO37" s="41">
        <f>IF(AG37&lt;AF38,1,0)+IF(AH37&lt;AF39,1,0)+IF(AI37&lt;AF40,1,0)</f>
        <v>0</v>
      </c>
      <c r="AP37" s="42">
        <f>IF(AM37+AO37=0,"",RANK(AR37,AR37:AR43))</f>
        <v>1</v>
      </c>
      <c r="AR37" s="43">
        <f>IF(AJ37+AL37=0,"",((AM37*100-AO37*50)+(AJ37*10-AL37*7)))</f>
        <v>360</v>
      </c>
      <c r="AT37" s="38" t="str">
        <f>seeding!B32</f>
        <v>Pinches Barry</v>
      </c>
      <c r="AU37" s="120"/>
      <c r="AV37" s="121" t="str">
        <f>Playlist!AE13</f>
        <v>2</v>
      </c>
      <c r="AW37" s="121" t="str">
        <f>Playlist!G15</f>
        <v>2</v>
      </c>
      <c r="AX37" s="121" t="str">
        <f>Playlist!S33</f>
        <v>2</v>
      </c>
      <c r="AY37" s="215"/>
      <c r="AZ37" s="39">
        <f>SUM(AV37+AW37+AX37)</f>
        <v>6</v>
      </c>
      <c r="BA37" s="40" t="s">
        <v>25</v>
      </c>
      <c r="BB37" s="41">
        <f>SUM(AU38+AU39+AU40)</f>
        <v>0</v>
      </c>
      <c r="BC37" s="39">
        <f>IF(AV37&gt;AU38,1,0)+IF(AW37&gt;AU39,1,0)+IF(AX37&gt;AU40,1,0)</f>
        <v>3</v>
      </c>
      <c r="BD37" s="40" t="s">
        <v>25</v>
      </c>
      <c r="BE37" s="41">
        <f>IF(AV37&lt;AU38,1,0)+IF(AW37&lt;AU39,1,0)+IF(AX37&lt;AU40,1,0)</f>
        <v>0</v>
      </c>
      <c r="BF37" s="44">
        <f>IF(BC37+BE37=0,"",RANK(BH37,BH37:BH43))</f>
        <v>1</v>
      </c>
      <c r="BH37" s="43">
        <f>IF(AZ37+BB37=0,"",((BC37*100-BE37*50)+(AZ37*10-BB37*7)))</f>
        <v>360</v>
      </c>
      <c r="BJ37" s="38" t="str">
        <f>seeding!B40</f>
        <v>Blokx Jorick</v>
      </c>
      <c r="BK37" s="120"/>
      <c r="BL37" s="121" t="str">
        <f>Playlist!G14</f>
        <v>0</v>
      </c>
      <c r="BM37" s="121" t="str">
        <f>Playlist!AE10</f>
        <v>2</v>
      </c>
      <c r="BN37" s="121" t="str">
        <f>Playlist!S12</f>
        <v>0</v>
      </c>
      <c r="BO37" s="39">
        <f>SUM(BL37+BM37+BN37)</f>
        <v>2</v>
      </c>
      <c r="BP37" s="40" t="s">
        <v>25</v>
      </c>
      <c r="BQ37" s="41">
        <f>SUM(BK38+BK39+BK40)</f>
        <v>5</v>
      </c>
      <c r="BR37" s="39">
        <f>IF(BL37&gt;BK38,1,0)+IF(BM37&gt;BK39,1,0)+IF(BN37&gt;BK40,1,0)</f>
        <v>1</v>
      </c>
      <c r="BS37" s="40" t="s">
        <v>25</v>
      </c>
      <c r="BT37" s="41">
        <f>IF(BL37&lt;BK38,1,0)+IF(BM37&lt;BK39,1,0)+IF(BN37&lt;BK40,1,0)</f>
        <v>2</v>
      </c>
      <c r="BU37" s="44">
        <f>IF(BR37+BT37=0,"",RANK(BW37,BW37:BW43))</f>
        <v>4</v>
      </c>
      <c r="BW37" s="43">
        <f>IF(BO37+BQ37=0,"",((BR37*100-BT37*50)+(BO37*10-BQ37*7)))</f>
        <v>-15</v>
      </c>
      <c r="BX37" s="45"/>
      <c r="CL37" s="43">
        <f>IF(CS5+CU5=0,"",((CV5*100-CX5*50)+(CS5*10-CU5*7)))</f>
      </c>
    </row>
    <row r="38" spans="1:90" ht="23.25" customHeight="1">
      <c r="A38" s="38" t="str">
        <f>seeding!B79</f>
        <v>Hollenwäger Falk</v>
      </c>
      <c r="B38" s="112" t="str">
        <f>Playlist!H60</f>
        <v>0</v>
      </c>
      <c r="C38" s="122"/>
      <c r="D38" s="112" t="str">
        <f>Playlist!Y20</f>
        <v>2</v>
      </c>
      <c r="E38" s="112" t="str">
        <f>Playlist!S29</f>
        <v>2</v>
      </c>
      <c r="F38" s="39">
        <f>SUM(B38+D38+E38)</f>
        <v>4</v>
      </c>
      <c r="G38" s="47" t="s">
        <v>25</v>
      </c>
      <c r="H38" s="41">
        <f>SUM(C37+C39+C40)</f>
        <v>3</v>
      </c>
      <c r="I38" s="39">
        <f>IF(B38&gt;C37,1,0)+IF(D38&gt;C39,1,0)+IF(E38&gt;C40,1,0)</f>
        <v>2</v>
      </c>
      <c r="J38" s="47" t="s">
        <v>25</v>
      </c>
      <c r="K38" s="41">
        <f>IF(B38&lt;C37,1,0)+IF(D38&lt;C39,1,0)+IF(E38&lt;C40,1,0)</f>
        <v>1</v>
      </c>
      <c r="L38" s="42">
        <f>IF(I38+K38=0,"",RANK(N38,N37:N43))</f>
        <v>2</v>
      </c>
      <c r="N38" s="43">
        <f>IF(F38+H38=0,"",((I38*100-K38*50)+(F38*10-H38*7)))</f>
        <v>169</v>
      </c>
      <c r="O38" s="43"/>
      <c r="P38" s="38" t="str">
        <f>seeding!B71</f>
        <v>Greatix Justin</v>
      </c>
      <c r="Q38" s="112" t="str">
        <f>Playlist!N42</f>
        <v>0</v>
      </c>
      <c r="R38" s="122"/>
      <c r="S38" s="112" t="str">
        <f>Playlist!G47</f>
        <v>2</v>
      </c>
      <c r="T38" s="112" t="str">
        <f>Playlist!Y5</f>
        <v>2</v>
      </c>
      <c r="U38" s="39">
        <f>SUM(Q38+S38+T38)</f>
        <v>4</v>
      </c>
      <c r="V38" s="47" t="s">
        <v>25</v>
      </c>
      <c r="W38" s="41">
        <f>SUM(R37+R39+R40)</f>
        <v>2</v>
      </c>
      <c r="X38" s="39">
        <f>IF(Q38&gt;R37,1,0)+IF(S38&gt;R39,1,0)+IF(T38&gt;R40,1,0)</f>
        <v>2</v>
      </c>
      <c r="Y38" s="47" t="s">
        <v>25</v>
      </c>
      <c r="Z38" s="41">
        <f>IF(Q38&lt;R37,1,0)+IF(S38&lt;R39,1,0)+IF(T38&lt;R40,1,0)</f>
        <v>1</v>
      </c>
      <c r="AA38" s="44">
        <f>IF(X38+Z38=0,"",RANK(AC38,AC37:AC43))</f>
        <v>2</v>
      </c>
      <c r="AC38" s="43">
        <f>IF(U38+W38=0,"",((X38*100-Z38*50)+(U38*10-W38*7)))</f>
        <v>176</v>
      </c>
      <c r="AD38" s="43"/>
      <c r="AE38" s="38" t="str">
        <f>seeding!B63</f>
        <v>Smith Warren</v>
      </c>
      <c r="AF38" s="112" t="str">
        <f>Playlist!T17</f>
        <v>0</v>
      </c>
      <c r="AG38" s="122"/>
      <c r="AH38" s="112" t="str">
        <f>Playlist!G26</f>
        <v>2</v>
      </c>
      <c r="AI38" s="112" t="str">
        <f>Playlist!G49</f>
        <v>2</v>
      </c>
      <c r="AJ38" s="39">
        <f>SUM(AF38+AH38+AI38)</f>
        <v>4</v>
      </c>
      <c r="AK38" s="47" t="s">
        <v>25</v>
      </c>
      <c r="AL38" s="41">
        <f>SUM(AG37+AG39+AG40)</f>
        <v>3</v>
      </c>
      <c r="AM38" s="39">
        <f>IF(AF38&gt;AG37,1,0)+IF(AH38&gt;AG39,1,0)+IF(AI38&gt;AG40,1,0)</f>
        <v>2</v>
      </c>
      <c r="AN38" s="47" t="s">
        <v>25</v>
      </c>
      <c r="AO38" s="41">
        <f>IF(AF38&lt;AG37,1,0)+IF(AH38&lt;AG39,1,0)+IF(AI38&lt;AG40,1,0)</f>
        <v>1</v>
      </c>
      <c r="AP38" s="42">
        <f>IF(AM38+AO38=0,"",RANK(AR38,AR37:AR43))</f>
        <v>2</v>
      </c>
      <c r="AR38" s="43">
        <f>IF(AJ38+AL38=0,"",((AM38*100-AO38*50)+(AJ38*10-AL38*7)))</f>
        <v>169</v>
      </c>
      <c r="AT38" s="38" t="str">
        <f>seeding!B55</f>
        <v>Tielemans Nick</v>
      </c>
      <c r="AU38" s="112" t="str">
        <f>Playlist!AF13</f>
        <v>0</v>
      </c>
      <c r="AV38" s="122"/>
      <c r="AW38" s="112" t="str">
        <f>Playlist!Z48</f>
        <v>2</v>
      </c>
      <c r="AX38" s="112" t="str">
        <f>Playlist!G7</f>
        <v>1</v>
      </c>
      <c r="AY38" s="216"/>
      <c r="AZ38" s="39">
        <f>SUM(AU38+AW38+AX38)</f>
        <v>3</v>
      </c>
      <c r="BA38" s="47" t="s">
        <v>25</v>
      </c>
      <c r="BB38" s="41">
        <f>SUM(AV37+AV39+AV40)</f>
        <v>5</v>
      </c>
      <c r="BC38" s="39">
        <f>IF(AU38&gt;AV37,1,0)+IF(AW38&gt;AV39,1,0)+IF(AX38&gt;AV40,1,0)</f>
        <v>1</v>
      </c>
      <c r="BD38" s="47" t="s">
        <v>25</v>
      </c>
      <c r="BE38" s="41">
        <f>IF(AU38&lt;AV37,1,0)+IF(AW38&lt;AV39,1,0)+IF(AX38&lt;AV40,1,0)</f>
        <v>2</v>
      </c>
      <c r="BF38" s="44">
        <f>IF(BC38+BE38=0,"",RANK(BH38,BH37:BH43))</f>
        <v>2</v>
      </c>
      <c r="BH38" s="43">
        <f>IF(AZ38+BB38=0,"",((BC38*100-BE38*50)+(AZ38*10-BB38*7)))</f>
        <v>-5</v>
      </c>
      <c r="BJ38" s="38" t="str">
        <f>seeding!B47</f>
        <v>van Hove Kevin</v>
      </c>
      <c r="BK38" s="112" t="str">
        <f>Playlist!H14</f>
        <v>2</v>
      </c>
      <c r="BL38" s="122"/>
      <c r="BM38" s="112" t="str">
        <f>Playlist!M12</f>
        <v>2</v>
      </c>
      <c r="BN38" s="112" t="str">
        <f>Playlist!Y23</f>
        <v>2</v>
      </c>
      <c r="BO38" s="39">
        <f>SUM(BK38+BM38+BN38)</f>
        <v>6</v>
      </c>
      <c r="BP38" s="47" t="s">
        <v>25</v>
      </c>
      <c r="BQ38" s="41">
        <f>SUM(BL37+BL39+BL40)</f>
        <v>0</v>
      </c>
      <c r="BR38" s="39">
        <f>IF(BK38&gt;BL37,1,0)+IF(BM38&gt;BL39,1,0)+IF(BN38&gt;BL40,1,0)</f>
        <v>3</v>
      </c>
      <c r="BS38" s="47" t="s">
        <v>25</v>
      </c>
      <c r="BT38" s="41">
        <f>IF(BK38&lt;BL37,1,0)+IF(BM38&lt;BL39,1,0)+IF(BN38&lt;BL40,1,0)</f>
        <v>0</v>
      </c>
      <c r="BU38" s="44">
        <f>IF(BR38+BT38=0,"",RANK(BW38,BW37:BW43))</f>
        <v>1</v>
      </c>
      <c r="BW38" s="43">
        <f>IF(BO38+BQ38=0,"",((BR38*100-BT38*50)+(BO38*10-BQ38*7)))</f>
        <v>360</v>
      </c>
      <c r="BX38" s="45"/>
      <c r="CL38" s="43">
        <f>IF(CS6+CU6=0,"",((CV6*100-CX6*50)+(CS6*10-CU6*7)))</f>
      </c>
    </row>
    <row r="39" spans="1:90" ht="23.25" customHeight="1">
      <c r="A39" s="38" t="str">
        <f>seeding!B88</f>
        <v>Dressel Patrick</v>
      </c>
      <c r="B39" s="112" t="str">
        <f>Playlist!AL59</f>
        <v>0</v>
      </c>
      <c r="C39" s="112" t="str">
        <f>Playlist!Z20</f>
        <v>0</v>
      </c>
      <c r="D39" s="122"/>
      <c r="E39" s="112" t="str">
        <f>Playlist!M22</f>
        <v>0</v>
      </c>
      <c r="F39" s="39">
        <f>SUM(B39+C39+E39)</f>
        <v>0</v>
      </c>
      <c r="G39" s="40" t="s">
        <v>25</v>
      </c>
      <c r="H39" s="41">
        <f>SUM(D37+D38+D40)</f>
        <v>6</v>
      </c>
      <c r="I39" s="39">
        <f>IF(C39&gt;D38,1,0)+IF(E39&gt;D40,1,0)+IF(B39&gt;D37,1,0)</f>
        <v>0</v>
      </c>
      <c r="J39" s="40" t="s">
        <v>25</v>
      </c>
      <c r="K39" s="41">
        <f>IF(C39&lt;D38,1,0)+IF(E39&lt;D40,1,0)+IF(B39&lt;D37,1,0)</f>
        <v>3</v>
      </c>
      <c r="L39" s="42">
        <f>IF(I39+K39=0,"",RANK(N39,N37:N43))</f>
        <v>4</v>
      </c>
      <c r="N39" s="43">
        <f>IF(F39+H39=0,"",((I39*100-K39*50)+(F39*10-H39*7)))</f>
        <v>-192</v>
      </c>
      <c r="O39" s="43"/>
      <c r="P39" s="38" t="str">
        <f>seeding!B96</f>
        <v>Hirsch Fabian</v>
      </c>
      <c r="Q39" s="112" t="str">
        <f>Playlist!Z38</f>
        <v>0</v>
      </c>
      <c r="R39" s="112" t="str">
        <f>Playlist!H47</f>
        <v>0</v>
      </c>
      <c r="S39" s="122"/>
      <c r="T39" s="112" t="str">
        <f>Playlist!S7</f>
        <v>0</v>
      </c>
      <c r="U39" s="39">
        <f>SUM(Q39+R39+T39)</f>
        <v>0</v>
      </c>
      <c r="V39" s="40" t="s">
        <v>25</v>
      </c>
      <c r="W39" s="41">
        <f>SUM(S37+S38+S40)</f>
        <v>6</v>
      </c>
      <c r="X39" s="39">
        <f>IF(R39&gt;S38,1,0)+IF(T39&gt;S40,1,0)+IF(Q39&gt;S37,1,0)</f>
        <v>0</v>
      </c>
      <c r="Y39" s="40" t="s">
        <v>25</v>
      </c>
      <c r="Z39" s="41">
        <f>IF(R39&lt;S38,1,0)+IF(T39&lt;S40,1,0)+IF(Q39&lt;S37,1,0)</f>
        <v>3</v>
      </c>
      <c r="AA39" s="44">
        <f>IF(X39+Z39=0,"",RANK(AC39,AC37:AC43))</f>
        <v>4</v>
      </c>
      <c r="AC39" s="43">
        <f>IF(U39+W39=0,"",((X39*100-Z39*50)+(U39*10-W39*7)))</f>
        <v>-192</v>
      </c>
      <c r="AD39" s="43"/>
      <c r="AE39" s="38" t="str">
        <f>seeding!B104</f>
        <v>Gnamm Chris</v>
      </c>
      <c r="AF39" s="112" t="str">
        <f>Playlist!H57</f>
        <v>0</v>
      </c>
      <c r="AG39" s="112" t="str">
        <f>Playlist!H26</f>
        <v>1</v>
      </c>
      <c r="AH39" s="122"/>
      <c r="AI39" s="112" t="str">
        <f>Playlist!N5</f>
        <v>2</v>
      </c>
      <c r="AJ39" s="39">
        <f>SUM(AF39+AG39+AI39)</f>
        <v>3</v>
      </c>
      <c r="AK39" s="40" t="s">
        <v>25</v>
      </c>
      <c r="AL39" s="41">
        <f>SUM(AH37+AH38+AH40)</f>
        <v>4</v>
      </c>
      <c r="AM39" s="39">
        <f>IF(AG39&gt;AH38,1,0)+IF(AI39&gt;AH40,1,0)+IF(AF39&gt;AH37,1,0)</f>
        <v>1</v>
      </c>
      <c r="AN39" s="40" t="s">
        <v>25</v>
      </c>
      <c r="AO39" s="41">
        <f>IF(AG39&lt;AH38,1,0)+IF(AI39&lt;AH40,1,0)+IF(AF39&lt;AH37,1,0)</f>
        <v>2</v>
      </c>
      <c r="AP39" s="42">
        <f>IF(AM39+AO39=0,"",RANK(AR39,AR37:AR43))</f>
        <v>3</v>
      </c>
      <c r="AR39" s="43">
        <f>IF(AJ39+AL39=0,"",((AM39*100-AO39*50)+(AJ39*10-AL39*7)))</f>
        <v>2</v>
      </c>
      <c r="AT39" s="38" t="str">
        <f>seeding!B112</f>
        <v>Jahnke Björn</v>
      </c>
      <c r="AU39" s="112" t="str">
        <f>Playlist!H15</f>
        <v>0</v>
      </c>
      <c r="AV39" s="112" t="str">
        <f>Playlist!Y48</f>
        <v>1</v>
      </c>
      <c r="AW39" s="122"/>
      <c r="AX39" s="112" t="str">
        <f>Playlist!AE28</f>
        <v>2</v>
      </c>
      <c r="AY39" s="216"/>
      <c r="AZ39" s="39">
        <f>SUM(AU39+AV39+AX39)</f>
        <v>3</v>
      </c>
      <c r="BA39" s="40" t="s">
        <v>25</v>
      </c>
      <c r="BB39" s="41">
        <f>SUM(AW37+AW38+AW40)</f>
        <v>5</v>
      </c>
      <c r="BC39" s="39">
        <f>IF(AV39&gt;AW38,1,0)+IF(AX39&gt;AW40,1,0)+IF(AU39&gt;AW37,1,0)</f>
        <v>1</v>
      </c>
      <c r="BD39" s="40" t="s">
        <v>25</v>
      </c>
      <c r="BE39" s="41">
        <f>IF(AV39&lt;AW38,1,0)+IF(AX39&lt;AW40,1,0)+IF(AU39&lt;AW37,1,0)</f>
        <v>2</v>
      </c>
      <c r="BF39" s="44">
        <f>IF(BC39+BE39=0,"",RANK(BH39,BH37:BH43))</f>
        <v>2</v>
      </c>
      <c r="BH39" s="43">
        <f>IF(AZ39+BB39=0,"",((BC39*100-BE39*50)+(AZ39*10-BB39*7)))</f>
        <v>-5</v>
      </c>
      <c r="BJ39" s="38" t="str">
        <f>seeding!B120</f>
        <v>Drahn Robert</v>
      </c>
      <c r="BK39" s="112" t="str">
        <f>Playlist!AF10</f>
        <v>1</v>
      </c>
      <c r="BL39" s="112" t="str">
        <f>Playlist!N12</f>
        <v>0</v>
      </c>
      <c r="BM39" s="122"/>
      <c r="BN39" s="112" t="str">
        <f>Playlist!Y21</f>
        <v>2</v>
      </c>
      <c r="BO39" s="39">
        <f>SUM(BK39+BL39+BN39)</f>
        <v>3</v>
      </c>
      <c r="BP39" s="40" t="s">
        <v>25</v>
      </c>
      <c r="BQ39" s="41">
        <f>SUM(BM37+BM38+BM40)</f>
        <v>5</v>
      </c>
      <c r="BR39" s="39">
        <f>IF(BL39&gt;BM38,1,0)+IF(BN39&gt;BM40,1,0)+IF(BK39&gt;BM37,1,0)</f>
        <v>1</v>
      </c>
      <c r="BS39" s="40" t="s">
        <v>25</v>
      </c>
      <c r="BT39" s="41">
        <f>IF(BL39&lt;BM38,1,0)+IF(BN39&lt;BM40,1,0)+IF(BK39&lt;BM37,1,0)</f>
        <v>2</v>
      </c>
      <c r="BU39" s="44">
        <f>IF(BR39+BT39=0,"",RANK(BW39,BW37:BW43))</f>
        <v>3</v>
      </c>
      <c r="BW39" s="43">
        <f>IF(BO39+BQ39=0,"",((BR39*100-BT39*50)+(BO39*10-BQ39*7)))</f>
        <v>-5</v>
      </c>
      <c r="BX39" s="48"/>
      <c r="CL39" s="43">
        <f>IF(CS7+CU7=0,"",((CV7*100-CX7*50)+(CS7*10-CU7*7)))</f>
      </c>
    </row>
    <row r="40" spans="1:90" ht="23.25" customHeight="1" thickBot="1">
      <c r="A40" s="230" t="str">
        <f>seeding!B159</f>
        <v>Wiese Marius</v>
      </c>
      <c r="B40" s="113" t="str">
        <f>Playlist!AF58</f>
        <v>0</v>
      </c>
      <c r="C40" s="113" t="str">
        <f>Playlist!T29</f>
        <v>1</v>
      </c>
      <c r="D40" s="113" t="str">
        <f>Playlist!N22</f>
        <v>2</v>
      </c>
      <c r="E40" s="123"/>
      <c r="F40" s="49">
        <f>SUM(B40+C40+D40)</f>
        <v>3</v>
      </c>
      <c r="G40" s="50" t="s">
        <v>25</v>
      </c>
      <c r="H40" s="51">
        <f>SUM(E37+E38+E39)</f>
        <v>4</v>
      </c>
      <c r="I40" s="49">
        <f>IF(C40&gt;E38,1,0)+IF(D40&gt;E39,1,0)+IF(B40&gt;E37,1,0)</f>
        <v>1</v>
      </c>
      <c r="J40" s="50" t="s">
        <v>25</v>
      </c>
      <c r="K40" s="51">
        <f>IF(C40&lt;E38,1,0)+IF(D40&lt;E39,1,0)+IF(B40&lt;E37,1,0)</f>
        <v>2</v>
      </c>
      <c r="L40" s="52">
        <f>IF(I40+K40=0,"",RANK(N40,N37:N43))</f>
        <v>3</v>
      </c>
      <c r="N40" s="43">
        <f>IF(F40+H40=0,"",((I40*100-K40*50)+(F40*10-H40*7)))</f>
        <v>2</v>
      </c>
      <c r="O40" s="43"/>
      <c r="P40" s="230" t="str">
        <f>seeding!B151</f>
        <v>Mörtel Reinhold</v>
      </c>
      <c r="Q40" s="113" t="str">
        <f>Playlist!AL40</f>
        <v>0</v>
      </c>
      <c r="R40" s="113" t="str">
        <f>Playlist!Z5</f>
        <v>0</v>
      </c>
      <c r="S40" s="113" t="str">
        <f>Playlist!T7</f>
        <v>2</v>
      </c>
      <c r="T40" s="123"/>
      <c r="U40" s="49">
        <f>SUM(Q40+R40+S40)</f>
        <v>2</v>
      </c>
      <c r="V40" s="50" t="s">
        <v>25</v>
      </c>
      <c r="W40" s="51">
        <f>SUM(T37+T38+T39)</f>
        <v>4</v>
      </c>
      <c r="X40" s="49">
        <f>IF(R40&gt;T38,1,0)+IF(S40&gt;T39,1,0)+IF(Q40&gt;T37,1,0)</f>
        <v>1</v>
      </c>
      <c r="Y40" s="50" t="s">
        <v>25</v>
      </c>
      <c r="Z40" s="51">
        <f>IF(R40&lt;T38,1,0)+IF(S40&lt;T39,1,0)+IF(Q40&lt;T37,1,0)</f>
        <v>2</v>
      </c>
      <c r="AA40" s="53">
        <f>IF(X40+Z40=0,"",RANK(AC40,AC37:AC43))</f>
        <v>3</v>
      </c>
      <c r="AC40" s="43">
        <f>IF(U40+W40=0,"",((X40*100-Z40*50)+(U40*10-W40*7)))</f>
        <v>-8</v>
      </c>
      <c r="AD40" s="43"/>
      <c r="AE40" s="230" t="str">
        <f>seeding!B143</f>
        <v>Reißig Martin</v>
      </c>
      <c r="AF40" s="113" t="str">
        <f>Playlist!AF41</f>
        <v>0</v>
      </c>
      <c r="AG40" s="113" t="str">
        <f>Playlist!H49</f>
        <v>0</v>
      </c>
      <c r="AH40" s="113" t="str">
        <f>Playlist!M5</f>
        <v>0</v>
      </c>
      <c r="AI40" s="123"/>
      <c r="AJ40" s="49">
        <f>SUM(AF40+AG40+AH40)</f>
        <v>0</v>
      </c>
      <c r="AK40" s="50" t="s">
        <v>25</v>
      </c>
      <c r="AL40" s="51">
        <f>SUM(AI37+AI38+AI39)</f>
        <v>6</v>
      </c>
      <c r="AM40" s="49">
        <f>IF(AG40&gt;AI38,1,0)+IF(AH40&gt;AI39,1,0)+IF(AF40&gt;AI37,1,0)</f>
        <v>0</v>
      </c>
      <c r="AN40" s="50" t="s">
        <v>25</v>
      </c>
      <c r="AO40" s="51">
        <f>IF(AG40&lt;AI38,1,0)+IF(AH40&lt;AI39,1,0)+IF(AF40&lt;AI37,1,0)</f>
        <v>3</v>
      </c>
      <c r="AP40" s="52">
        <f>IF(AM40+AO40=0,"",RANK(AR40,AR37:AR43))</f>
        <v>4</v>
      </c>
      <c r="AR40" s="43">
        <f>IF(AJ40+AL40=0,"",((AM40*100-AO40*50)+(AJ40*10-AL40*7)))</f>
        <v>-192</v>
      </c>
      <c r="AT40" s="230" t="str">
        <f>seeding!B135</f>
        <v>Joachim Stefan</v>
      </c>
      <c r="AU40" s="113" t="str">
        <f>Playlist!T33</f>
        <v>0</v>
      </c>
      <c r="AV40" s="113" t="str">
        <f>Playlist!H7</f>
        <v>2</v>
      </c>
      <c r="AW40" s="113" t="str">
        <f>Playlist!AF28</f>
        <v>1</v>
      </c>
      <c r="AX40" s="123"/>
      <c r="AY40" s="217"/>
      <c r="AZ40" s="49">
        <f>SUM(AU40+AV40+AW40)</f>
        <v>3</v>
      </c>
      <c r="BA40" s="50" t="s">
        <v>25</v>
      </c>
      <c r="BB40" s="51">
        <f>SUM(AX37+AX38+AX39)</f>
        <v>5</v>
      </c>
      <c r="BC40" s="49">
        <f>IF(AV40&gt;AX38,1,0)+IF(AW40&gt;AX39,1,0)+IF(AU40&gt;AX37,1,0)</f>
        <v>1</v>
      </c>
      <c r="BD40" s="50" t="s">
        <v>25</v>
      </c>
      <c r="BE40" s="51">
        <f>IF(AV40&lt;AX38,1,0)+IF(AW40&lt;AX39,1,0)+IF(AU40&lt;AX37,1,0)</f>
        <v>2</v>
      </c>
      <c r="BF40" s="53">
        <f>IF(BC40+BE40=0,"",RANK(BH40,BH37:BH43))</f>
        <v>2</v>
      </c>
      <c r="BH40" s="43">
        <f>IF(AZ40+BB40=0,"",((BC40*100-BE40*50)+(AZ40*10-BB40*7)))</f>
        <v>-5</v>
      </c>
      <c r="BJ40" s="230" t="str">
        <f>seeding!B127</f>
        <v>Faoro Thomas</v>
      </c>
      <c r="BK40" s="113" t="str">
        <f>Playlist!T12</f>
        <v>2</v>
      </c>
      <c r="BL40" s="113" t="str">
        <f>Playlist!Z23</f>
        <v>0</v>
      </c>
      <c r="BM40" s="113" t="str">
        <f>Playlist!Z21</f>
        <v>1</v>
      </c>
      <c r="BN40" s="123"/>
      <c r="BO40" s="49">
        <f>SUM(BK40+BL40+BM40)</f>
        <v>3</v>
      </c>
      <c r="BP40" s="50" t="s">
        <v>25</v>
      </c>
      <c r="BQ40" s="51">
        <f>SUM(BN37+BN38+BN39)</f>
        <v>4</v>
      </c>
      <c r="BR40" s="49">
        <f>IF(BL40&gt;BN38,1,0)+IF(BM40&gt;BN39,1,0)+IF(BK40&gt;BN37,1,0)</f>
        <v>1</v>
      </c>
      <c r="BS40" s="50" t="s">
        <v>25</v>
      </c>
      <c r="BT40" s="51">
        <f>IF(BL40&lt;BN38,1,0)+IF(BM40&lt;BN39,1,0)+IF(BK40&lt;BN37,1,0)</f>
        <v>2</v>
      </c>
      <c r="BU40" s="53">
        <f>IF(BR40+BT40=0,"",RANK(BW40,BW37:BW43))</f>
        <v>2</v>
      </c>
      <c r="BW40" s="43">
        <f>IF(BO40+BQ40=0,"",((BR40*100-BT40*50)+(BO40*10-BQ40*7)))</f>
        <v>2</v>
      </c>
      <c r="BX40" s="45"/>
      <c r="CL40" s="43">
        <f>IF(CS8+CU8=0,"",((CV8*100-CX8*50)+(CS8*10-CU8*7)))</f>
      </c>
    </row>
    <row r="41" spans="1:76" s="24" customFormat="1" ht="21" customHeight="1">
      <c r="A41" s="54"/>
      <c r="B41" s="114"/>
      <c r="C41" s="115"/>
      <c r="D41" s="115"/>
      <c r="E41" s="115"/>
      <c r="F41" s="25"/>
      <c r="G41" s="26"/>
      <c r="H41" s="25"/>
      <c r="I41" s="25"/>
      <c r="J41" s="25"/>
      <c r="K41" s="25"/>
      <c r="L41" s="25"/>
      <c r="P41" s="54"/>
      <c r="Q41" s="126"/>
      <c r="R41" s="126"/>
      <c r="S41" s="126"/>
      <c r="T41" s="126"/>
      <c r="AE41" s="54"/>
      <c r="AF41" s="126"/>
      <c r="AG41" s="126"/>
      <c r="AH41" s="126"/>
      <c r="AI41" s="126"/>
      <c r="AT41" s="54"/>
      <c r="AU41" s="126"/>
      <c r="AV41" s="126"/>
      <c r="AW41" s="126"/>
      <c r="AX41" s="126"/>
      <c r="AY41" s="126"/>
      <c r="BJ41" s="54"/>
      <c r="BK41" s="126"/>
      <c r="BL41" s="126"/>
      <c r="BM41" s="126"/>
      <c r="BN41" s="126"/>
      <c r="BX41" s="45"/>
    </row>
    <row r="42" spans="2:76" s="24" customFormat="1" ht="21" customHeight="1">
      <c r="B42" s="114"/>
      <c r="C42" s="115"/>
      <c r="D42" s="115"/>
      <c r="E42" s="115"/>
      <c r="F42" s="25"/>
      <c r="G42" s="26"/>
      <c r="H42" s="25"/>
      <c r="I42" s="25"/>
      <c r="J42" s="25"/>
      <c r="K42" s="25"/>
      <c r="L42" s="25"/>
      <c r="Q42" s="126"/>
      <c r="R42" s="126"/>
      <c r="S42" s="126"/>
      <c r="T42" s="126"/>
      <c r="AF42" s="126"/>
      <c r="AG42" s="126"/>
      <c r="AH42" s="126"/>
      <c r="AI42" s="126"/>
      <c r="AU42" s="126"/>
      <c r="AV42" s="126"/>
      <c r="AW42" s="126"/>
      <c r="AX42" s="126"/>
      <c r="AY42" s="126"/>
      <c r="BK42" s="126"/>
      <c r="BL42" s="126"/>
      <c r="BM42" s="126"/>
      <c r="BN42" s="126"/>
      <c r="BX42" s="54"/>
    </row>
    <row r="43" spans="1:66" s="24" customFormat="1" ht="21" customHeight="1" thickBot="1">
      <c r="A43" s="27"/>
      <c r="B43" s="116"/>
      <c r="C43" s="116"/>
      <c r="D43" s="116"/>
      <c r="E43" s="116"/>
      <c r="F43" s="28"/>
      <c r="G43" s="28"/>
      <c r="H43" s="28"/>
      <c r="I43" s="28"/>
      <c r="J43" s="28"/>
      <c r="K43" s="28"/>
      <c r="L43" s="28"/>
      <c r="P43" s="27"/>
      <c r="Q43" s="116"/>
      <c r="R43" s="116"/>
      <c r="S43" s="116"/>
      <c r="T43" s="116"/>
      <c r="U43" s="28"/>
      <c r="V43" s="28"/>
      <c r="W43" s="28"/>
      <c r="X43" s="28"/>
      <c r="Y43" s="28"/>
      <c r="Z43" s="28"/>
      <c r="AA43" s="28"/>
      <c r="AE43" s="27"/>
      <c r="AF43" s="116"/>
      <c r="AG43" s="116"/>
      <c r="AH43" s="116"/>
      <c r="AI43" s="116"/>
      <c r="AJ43" s="28"/>
      <c r="AK43" s="28"/>
      <c r="AL43" s="28"/>
      <c r="AM43" s="28"/>
      <c r="AN43" s="28"/>
      <c r="AO43" s="28"/>
      <c r="AP43" s="28"/>
      <c r="AU43" s="126"/>
      <c r="AV43" s="126"/>
      <c r="AW43" s="126"/>
      <c r="AX43" s="126"/>
      <c r="AY43" s="126"/>
      <c r="BK43" s="126"/>
      <c r="BL43" s="126"/>
      <c r="BM43" s="126"/>
      <c r="BN43" s="126"/>
    </row>
    <row r="44" spans="1:76" ht="23.25" customHeight="1">
      <c r="A44" s="31" t="s">
        <v>47</v>
      </c>
      <c r="B44" s="117"/>
      <c r="C44" s="118"/>
      <c r="D44" s="118"/>
      <c r="E44" s="119"/>
      <c r="F44" s="32" t="s">
        <v>16</v>
      </c>
      <c r="G44" s="33"/>
      <c r="H44" s="34" t="s">
        <v>17</v>
      </c>
      <c r="I44" s="32" t="s">
        <v>18</v>
      </c>
      <c r="J44" s="33"/>
      <c r="K44" s="34" t="s">
        <v>19</v>
      </c>
      <c r="L44" s="35" t="s">
        <v>20</v>
      </c>
      <c r="P44" s="31" t="s">
        <v>48</v>
      </c>
      <c r="Q44" s="117"/>
      <c r="R44" s="118"/>
      <c r="S44" s="118"/>
      <c r="T44" s="119"/>
      <c r="U44" s="32" t="s">
        <v>16</v>
      </c>
      <c r="V44" s="33"/>
      <c r="W44" s="34" t="s">
        <v>17</v>
      </c>
      <c r="X44" s="32" t="s">
        <v>18</v>
      </c>
      <c r="Y44" s="33"/>
      <c r="Z44" s="34" t="s">
        <v>19</v>
      </c>
      <c r="AA44" s="35" t="s">
        <v>20</v>
      </c>
      <c r="AE44" s="31" t="s">
        <v>49</v>
      </c>
      <c r="AF44" s="117"/>
      <c r="AG44" s="118"/>
      <c r="AH44" s="118"/>
      <c r="AI44" s="119"/>
      <c r="AJ44" s="32" t="s">
        <v>16</v>
      </c>
      <c r="AK44" s="33"/>
      <c r="AL44" s="34" t="s">
        <v>17</v>
      </c>
      <c r="AM44" s="32" t="s">
        <v>18</v>
      </c>
      <c r="AN44" s="33"/>
      <c r="AO44" s="34" t="s">
        <v>19</v>
      </c>
      <c r="AP44" s="35" t="s">
        <v>20</v>
      </c>
      <c r="AT44" s="31" t="s">
        <v>50</v>
      </c>
      <c r="AU44" s="117"/>
      <c r="AV44" s="118"/>
      <c r="AW44" s="118"/>
      <c r="AX44" s="118"/>
      <c r="AY44" s="118"/>
      <c r="AZ44" s="32" t="s">
        <v>16</v>
      </c>
      <c r="BA44" s="33"/>
      <c r="BB44" s="34" t="s">
        <v>17</v>
      </c>
      <c r="BC44" s="32" t="s">
        <v>18</v>
      </c>
      <c r="BD44" s="33"/>
      <c r="BE44" s="34" t="s">
        <v>19</v>
      </c>
      <c r="BF44" s="35" t="s">
        <v>20</v>
      </c>
      <c r="BJ44" s="31" t="s">
        <v>51</v>
      </c>
      <c r="BK44" s="117"/>
      <c r="BL44" s="118"/>
      <c r="BM44" s="118"/>
      <c r="BN44" s="119"/>
      <c r="BO44" s="32" t="s">
        <v>16</v>
      </c>
      <c r="BP44" s="33"/>
      <c r="BQ44" s="34" t="s">
        <v>17</v>
      </c>
      <c r="BR44" s="32" t="s">
        <v>18</v>
      </c>
      <c r="BS44" s="33"/>
      <c r="BT44" s="34" t="s">
        <v>19</v>
      </c>
      <c r="BU44" s="35" t="s">
        <v>20</v>
      </c>
      <c r="BX44" s="28"/>
    </row>
    <row r="45" spans="1:90" ht="23.25" customHeight="1">
      <c r="A45" s="38" t="str">
        <f>seeding!B9</f>
        <v>Selby Mark</v>
      </c>
      <c r="B45" s="120"/>
      <c r="C45" s="121" t="str">
        <f>Playlist!M38</f>
        <v>2</v>
      </c>
      <c r="D45" s="121" t="str">
        <f>Playlist!Y40</f>
        <v>2</v>
      </c>
      <c r="E45" s="121" t="str">
        <f>Playlist!AK42</f>
        <v>2</v>
      </c>
      <c r="F45" s="39">
        <f>SUM(C45+D45+E45)</f>
        <v>6</v>
      </c>
      <c r="G45" s="40" t="s">
        <v>25</v>
      </c>
      <c r="H45" s="41">
        <f>SUM(B46+B47+B48)</f>
        <v>0</v>
      </c>
      <c r="I45" s="39">
        <f>IF(C45&gt;B46,1,0)+IF(D45&gt;B47,1,0)+IF(E45&gt;B48,1,0)</f>
        <v>3</v>
      </c>
      <c r="J45" s="40" t="s">
        <v>25</v>
      </c>
      <c r="K45" s="41">
        <f>IF(C45&lt;B46,1,0)+IF(D45&lt;B47,1,0)+IF(E45&lt;B48,1,0)</f>
        <v>0</v>
      </c>
      <c r="L45" s="42">
        <f>IF(I45+K45=0,"",RANK(N45,N45:N51))</f>
        <v>1</v>
      </c>
      <c r="N45" s="43">
        <f>IF(F45+H45=0,"",((I45*100-K45*50)+(F45*10-H45*7)))</f>
        <v>360</v>
      </c>
      <c r="O45" s="43"/>
      <c r="P45" s="38" t="str">
        <f>seeding!B17</f>
        <v>Dale Dominic</v>
      </c>
      <c r="Q45" s="120"/>
      <c r="R45" s="121" t="str">
        <f>Playlist!G39</f>
        <v>2</v>
      </c>
      <c r="S45" s="121" t="str">
        <f>Playlist!AE37</f>
        <v>2</v>
      </c>
      <c r="T45" s="121" t="str">
        <f>Playlist!AK35</f>
        <v>2</v>
      </c>
      <c r="U45" s="39">
        <f>SUM(R45+S45+T45)</f>
        <v>6</v>
      </c>
      <c r="V45" s="40" t="s">
        <v>25</v>
      </c>
      <c r="W45" s="41">
        <f>SUM(Q46+Q47+Q48)</f>
        <v>0</v>
      </c>
      <c r="X45" s="39">
        <f>IF(R45&gt;Q46,1,0)+IF(S45&gt;Q47,1,0)+IF(T45&gt;Q48,1,0)</f>
        <v>3</v>
      </c>
      <c r="Y45" s="40" t="s">
        <v>25</v>
      </c>
      <c r="Z45" s="41">
        <f>IF(R45&lt;Q46,1,0)+IF(S45&lt;Q47,1,0)+IF(T45&lt;Q48,1,0)</f>
        <v>0</v>
      </c>
      <c r="AA45" s="44">
        <f>IF(X45+Z45=0,"",RANK(AC45,AC45:AC51))</f>
        <v>1</v>
      </c>
      <c r="AC45" s="43">
        <f>IF(U45+W45=0,"",((X45*100-Z45*50)+(U45*10-W45*7)))</f>
        <v>360</v>
      </c>
      <c r="AD45" s="43"/>
      <c r="AE45" s="38" t="str">
        <f>seeding!B25</f>
        <v>Gray David</v>
      </c>
      <c r="AF45" s="120"/>
      <c r="AG45" s="121" t="str">
        <f>Playlist!S15</f>
        <v>2</v>
      </c>
      <c r="AH45" s="121" t="str">
        <f>Playlist!G13</f>
        <v>2</v>
      </c>
      <c r="AI45" s="121" t="str">
        <f>Playlist!AE33</f>
        <v>2</v>
      </c>
      <c r="AJ45" s="39">
        <f>SUM(AG45+AH45+AI45)</f>
        <v>6</v>
      </c>
      <c r="AK45" s="40" t="s">
        <v>25</v>
      </c>
      <c r="AL45" s="41">
        <f>SUM(AF46+AF47+AF48)</f>
        <v>1</v>
      </c>
      <c r="AM45" s="39">
        <f>IF(AG45&gt;AF46,1,0)+IF(AH45&gt;AF47,1,0)+IF(AI45&gt;AF48,1,0)</f>
        <v>3</v>
      </c>
      <c r="AN45" s="40" t="s">
        <v>25</v>
      </c>
      <c r="AO45" s="41">
        <f>IF(AG45&lt;AF46,1,0)+IF(AH45&lt;AF47,1,0)+IF(AI45&lt;AF48,1,0)</f>
        <v>0</v>
      </c>
      <c r="AP45" s="42">
        <f>IF(AM45+AO45=0,"",RANK(AR45,AR45:AR51))</f>
        <v>1</v>
      </c>
      <c r="AR45" s="43">
        <f>IF(AJ45+AL45=0,"",((AM45*100-AO45*50)+(AJ45*10-AL45*7)))</f>
        <v>353</v>
      </c>
      <c r="AT45" s="38" t="str">
        <f>seeding!B33</f>
        <v>Delaney Joe</v>
      </c>
      <c r="AU45" s="120"/>
      <c r="AV45" s="121" t="str">
        <f>Playlist!M14</f>
        <v>2</v>
      </c>
      <c r="AW45" s="121" t="str">
        <f>Playlist!Y12</f>
        <v>2</v>
      </c>
      <c r="AX45" s="121" t="str">
        <f>Playlist!AK10</f>
        <v>2</v>
      </c>
      <c r="AY45" s="215" t="str">
        <f>Playlist!G44</f>
        <v>1</v>
      </c>
      <c r="AZ45" s="226">
        <f>SUM(AV45+AW45+AX45+AY45)</f>
        <v>7</v>
      </c>
      <c r="BA45" s="40" t="s">
        <v>25</v>
      </c>
      <c r="BB45" s="228">
        <f>SUM(AU46+AU47+AU48+AU49)</f>
        <v>2</v>
      </c>
      <c r="BC45" s="39">
        <f>IF(AV45&gt;AU46,1,0)+IF(AW45&gt;AU47,1,0)+IF(AX45&gt;AU48,1,0)+IF(AY45&gt;AU49,1,0)</f>
        <v>3</v>
      </c>
      <c r="BD45" s="40" t="s">
        <v>25</v>
      </c>
      <c r="BE45" s="41">
        <f>IF(AV45&lt;AU46,1,0)+IF(AW45&lt;AU47,1,0)+IF(AX45&lt;AU48,1,0)+IF(AY45&lt;AU49,1,0)</f>
        <v>1</v>
      </c>
      <c r="BF45" s="44">
        <f>IF(BC45+BE45=0,"",RANK(BH45,BH44:BH50))</f>
        <v>2</v>
      </c>
      <c r="BH45" s="43">
        <f>IF(AZ45+BB45=0,"",((BC45*100-BE45*50)+(AZ45*10-BB45*7)))</f>
        <v>306</v>
      </c>
      <c r="BJ45" s="38" t="str">
        <f>seeding!B41</f>
        <v>Münstermann Lasse</v>
      </c>
      <c r="BK45" s="120"/>
      <c r="BL45" s="121" t="str">
        <f>Playlist!AK32</f>
        <v>2</v>
      </c>
      <c r="BM45" s="121" t="str">
        <f>Playlist!AK36</f>
        <v>2</v>
      </c>
      <c r="BN45" s="121" t="str">
        <f>Playlist!Y34</f>
        <v>2</v>
      </c>
      <c r="BO45" s="39">
        <f>SUM(BL45+BM45+BN45)</f>
        <v>6</v>
      </c>
      <c r="BP45" s="40" t="s">
        <v>25</v>
      </c>
      <c r="BQ45" s="41">
        <f>SUM(BK46+BK47+BK48)</f>
        <v>0</v>
      </c>
      <c r="BR45" s="39">
        <f>IF(BL45&gt;BK46,1,0)+IF(BM45&gt;BK47,1,0)+IF(BN45&gt;BK48,1,0)</f>
        <v>3</v>
      </c>
      <c r="BS45" s="40" t="s">
        <v>25</v>
      </c>
      <c r="BT45" s="41">
        <f>IF(BL45&lt;BK46,1,0)+IF(BM45&lt;BK47,1,0)+IF(BN45&lt;BK48,1,0)</f>
        <v>0</v>
      </c>
      <c r="BU45" s="44">
        <f>IF(BR45+BT45=0,"",RANK(BW45,BW45:BW51))</f>
        <v>1</v>
      </c>
      <c r="BW45" s="43">
        <f>IF(BO45+BQ45=0,"",((BR45*100-BT45*50)+(BO45*10-BQ45*7)))</f>
        <v>360</v>
      </c>
      <c r="BX45" s="45"/>
      <c r="CL45" s="43">
        <f>IF(CS13+CU13=0,"",((CV13*100-CX13*50)+(CS13*10-CU13*7)))</f>
      </c>
    </row>
    <row r="46" spans="1:90" ht="23.25" customHeight="1">
      <c r="A46" s="38" t="str">
        <f>seeding!B78</f>
        <v>Hertle Markus</v>
      </c>
      <c r="B46" s="112" t="str">
        <f>Playlist!N38</f>
        <v>0</v>
      </c>
      <c r="C46" s="122"/>
      <c r="D46" s="112" t="str">
        <f>Playlist!M28</f>
        <v>1</v>
      </c>
      <c r="E46" s="112" t="str">
        <f>Playlist!G20</f>
        <v>2</v>
      </c>
      <c r="F46" s="39">
        <f>SUM(B46+D46+E46)</f>
        <v>3</v>
      </c>
      <c r="G46" s="47" t="s">
        <v>25</v>
      </c>
      <c r="H46" s="41">
        <f>SUM(C45+C47+C48)</f>
        <v>5</v>
      </c>
      <c r="I46" s="39">
        <f>IF(B46&gt;C45,1,0)+IF(D46&gt;C47,1,0)+IF(E46&gt;C48,1,0)</f>
        <v>1</v>
      </c>
      <c r="J46" s="47" t="s">
        <v>25</v>
      </c>
      <c r="K46" s="41">
        <f>IF(B46&lt;C45,1,0)+IF(D46&lt;C47,1,0)+IF(E46&lt;C48,1,0)</f>
        <v>2</v>
      </c>
      <c r="L46" s="42">
        <f>IF(I46+K46=0,"",RANK(N46,N45:N51))</f>
        <v>3</v>
      </c>
      <c r="N46" s="43">
        <f>IF(F46+H46=0,"",((I46*100-K46*50)+(F46*10-H46*7)))</f>
        <v>-5</v>
      </c>
      <c r="O46" s="43"/>
      <c r="P46" s="38" t="str">
        <f>seeding!B70</f>
        <v>D'Hondt Johan</v>
      </c>
      <c r="Q46" s="112" t="str">
        <f>Playlist!H39</f>
        <v>0</v>
      </c>
      <c r="R46" s="122"/>
      <c r="S46" s="112" t="str">
        <f>Playlist!Y32</f>
        <v>2</v>
      </c>
      <c r="T46" s="112" t="str">
        <f>Playlist!AK29</f>
        <v>2</v>
      </c>
      <c r="U46" s="39">
        <f>SUM(Q46+S46+T46)</f>
        <v>4</v>
      </c>
      <c r="V46" s="47" t="s">
        <v>25</v>
      </c>
      <c r="W46" s="41">
        <f>SUM(R45+R47+R48)</f>
        <v>3</v>
      </c>
      <c r="X46" s="39">
        <f>IF(Q46&gt;R45,1,0)+IF(S46&gt;R47,1,0)+IF(T46&gt;R48,1,0)</f>
        <v>2</v>
      </c>
      <c r="Y46" s="47" t="s">
        <v>25</v>
      </c>
      <c r="Z46" s="41">
        <f>IF(Q46&lt;R45,1,0)+IF(S46&lt;R47,1,0)+IF(T46&lt;R48,1,0)</f>
        <v>1</v>
      </c>
      <c r="AA46" s="44">
        <f>IF(X46+Z46=0,"",RANK(AC46,AC45:AC51))</f>
        <v>2</v>
      </c>
      <c r="AC46" s="43">
        <f>IF(U46+W46=0,"",((X46*100-Z46*50)+(U46*10-W46*7)))</f>
        <v>169</v>
      </c>
      <c r="AD46" s="43"/>
      <c r="AE46" s="38" t="str">
        <f>seeding!B62</f>
        <v>Kirim Ali</v>
      </c>
      <c r="AF46" s="112" t="str">
        <f>Playlist!T15</f>
        <v>1</v>
      </c>
      <c r="AG46" s="122"/>
      <c r="AH46" s="112" t="str">
        <f>Playlist!M26</f>
        <v>2</v>
      </c>
      <c r="AI46" s="112" t="str">
        <f>Playlist!G48</f>
        <v>2</v>
      </c>
      <c r="AJ46" s="39">
        <f>SUM(AF46+AH46+AI46)</f>
        <v>5</v>
      </c>
      <c r="AK46" s="47" t="s">
        <v>25</v>
      </c>
      <c r="AL46" s="41">
        <f>SUM(AG45+AG47+AG48)</f>
        <v>3</v>
      </c>
      <c r="AM46" s="39">
        <f>IF(AF46&gt;AG45,1,0)+IF(AH46&gt;AG47,1,0)+IF(AI46&gt;AG48,1,0)</f>
        <v>2</v>
      </c>
      <c r="AN46" s="47" t="s">
        <v>25</v>
      </c>
      <c r="AO46" s="41">
        <f>IF(AF46&lt;AG45,1,0)+IF(AH46&lt;AG47,1,0)+IF(AI46&lt;AG48,1,0)</f>
        <v>1</v>
      </c>
      <c r="AP46" s="42">
        <f>IF(AM46+AO46=0,"",RANK(AR46,AR45:AR51))</f>
        <v>2</v>
      </c>
      <c r="AR46" s="43">
        <f>IF(AJ46+AL46=0,"",((AM46*100-AO46*50)+(AJ46*10-AL46*7)))</f>
        <v>179</v>
      </c>
      <c r="AT46" s="38" t="str">
        <f>seeding!B54</f>
        <v>Schneidewindt Jörg</v>
      </c>
      <c r="AU46" s="112" t="str">
        <f>Playlist!N14</f>
        <v>0</v>
      </c>
      <c r="AV46" s="122"/>
      <c r="AW46" s="112" t="str">
        <f>Playlist!M10</f>
        <v>2</v>
      </c>
      <c r="AX46" s="112" t="str">
        <f>Playlist!AK23</f>
        <v>2</v>
      </c>
      <c r="AY46" s="216" t="str">
        <f>Playlist!N57</f>
        <v>1</v>
      </c>
      <c r="AZ46" s="226">
        <f>SUM(AU46+AW46+AX46+AY46)</f>
        <v>5</v>
      </c>
      <c r="BA46" s="47" t="s">
        <v>25</v>
      </c>
      <c r="BB46" s="228">
        <f>SUM(AV45+AV47+AV48+AV49)</f>
        <v>4</v>
      </c>
      <c r="BC46" s="39">
        <f>IF(AU46&gt;AV45,1,0)+IF(AW46&gt;AV47,1,0)+IF(AX46&gt;AV48,1,0)+IF(AY46&gt;AV49,1,0)</f>
        <v>2</v>
      </c>
      <c r="BD46" s="47" t="s">
        <v>25</v>
      </c>
      <c r="BE46" s="41">
        <f>IF(AU46&lt;AV45,1,0)+IF(AW46&lt;AV47,1,0)+IF(AX46&lt;AV48,1,0)+IF(AY46&lt;AV49,1,0)</f>
        <v>2</v>
      </c>
      <c r="BF46" s="44">
        <f>IF(BC46+BE46=0,"",RANK(BH46,BH45:BH51))</f>
        <v>3</v>
      </c>
      <c r="BH46" s="43">
        <f>IF(AZ46+BB46=0,"",((BC46*100-BE46*50)+(AZ46*10-BB46*7)))</f>
        <v>122</v>
      </c>
      <c r="BJ46" s="38" t="str">
        <f>seeding!B46</f>
        <v>Vayrinen Risto</v>
      </c>
      <c r="BK46" s="112" t="str">
        <f>Playlist!AL32</f>
        <v>0</v>
      </c>
      <c r="BL46" s="122"/>
      <c r="BM46" s="112" t="str">
        <f>Playlist!Y10</f>
        <v>2</v>
      </c>
      <c r="BN46" s="112" t="str">
        <f>Playlist!AE14</f>
        <v>2</v>
      </c>
      <c r="BO46" s="39">
        <f>SUM(BK46+BM46+BN46)</f>
        <v>4</v>
      </c>
      <c r="BP46" s="47" t="s">
        <v>25</v>
      </c>
      <c r="BQ46" s="41">
        <f>SUM(BL45+BL47+BL48)</f>
        <v>3</v>
      </c>
      <c r="BR46" s="39">
        <f>IF(BK46&gt;BL45,1,0)+IF(BM46&gt;BL47,1,0)+IF(BN46&gt;BL48,1,0)</f>
        <v>2</v>
      </c>
      <c r="BS46" s="47" t="s">
        <v>25</v>
      </c>
      <c r="BT46" s="41">
        <f>IF(BK46&lt;BL45,1,0)+IF(BM46&lt;BL47,1,0)+IF(BN46&lt;BL48,1,0)</f>
        <v>1</v>
      </c>
      <c r="BU46" s="44">
        <f>IF(BR46+BT46=0,"",RANK(BW46,BW45:BW51))</f>
        <v>2</v>
      </c>
      <c r="BW46" s="43">
        <f>IF(BO46+BQ46=0,"",((BR46*100-BT46*50)+(BO46*10-BQ46*7)))</f>
        <v>169</v>
      </c>
      <c r="BX46" s="48"/>
      <c r="CL46" s="43">
        <f>IF(CS14+CU14=0,"",((CV14*100-CX14*50)+(CS14*10-CU14*7)))</f>
      </c>
    </row>
    <row r="47" spans="1:90" ht="23.25" customHeight="1">
      <c r="A47" s="38" t="str">
        <f>seeding!B89</f>
        <v>Weidner Thomas</v>
      </c>
      <c r="B47" s="112" t="str">
        <f>Playlist!Z40</f>
        <v>0</v>
      </c>
      <c r="C47" s="112" t="str">
        <f>Playlist!N28</f>
        <v>2</v>
      </c>
      <c r="D47" s="122"/>
      <c r="E47" s="112" t="str">
        <f>Playlist!S22</f>
        <v>2</v>
      </c>
      <c r="F47" s="39">
        <f>SUM(B47+C47+E47)</f>
        <v>4</v>
      </c>
      <c r="G47" s="40" t="s">
        <v>25</v>
      </c>
      <c r="H47" s="41">
        <f>SUM(D45+D46+D48)</f>
        <v>3</v>
      </c>
      <c r="I47" s="39">
        <f>IF(C47&gt;D46,1,0)+IF(E47&gt;D48,1,0)+IF(B47&gt;D45,1,0)</f>
        <v>2</v>
      </c>
      <c r="J47" s="40" t="s">
        <v>25</v>
      </c>
      <c r="K47" s="41">
        <f>IF(C47&lt;D46,1,0)+IF(E47&lt;D48,1,0)+IF(B47&lt;D45,1,0)</f>
        <v>1</v>
      </c>
      <c r="L47" s="42">
        <f>IF(I47+K47=0,"",RANK(N47,N45:N51))</f>
        <v>2</v>
      </c>
      <c r="N47" s="43">
        <f>IF(F47+H47=0,"",((I47*100-K47*50)+(F47*10-H47*7)))</f>
        <v>169</v>
      </c>
      <c r="O47" s="43"/>
      <c r="P47" s="38" t="str">
        <f>seeding!B97</f>
        <v>Steiner Ole</v>
      </c>
      <c r="Q47" s="112" t="str">
        <f>Playlist!AF37</f>
        <v>0</v>
      </c>
      <c r="R47" s="112" t="str">
        <f>Playlist!Z32</f>
        <v>1</v>
      </c>
      <c r="S47" s="122"/>
      <c r="T47" s="112" t="str">
        <f>Playlist!M7</f>
        <v>1</v>
      </c>
      <c r="U47" s="39">
        <f>SUM(Q47+R47+T47)</f>
        <v>2</v>
      </c>
      <c r="V47" s="40" t="s">
        <v>25</v>
      </c>
      <c r="W47" s="41">
        <f>SUM(S45+S46+S48)</f>
        <v>6</v>
      </c>
      <c r="X47" s="39">
        <f>IF(R47&gt;S46,1,0)+IF(T47&gt;S48,1,0)+IF(Q47&gt;S45,1,0)</f>
        <v>0</v>
      </c>
      <c r="Y47" s="40" t="s">
        <v>25</v>
      </c>
      <c r="Z47" s="41">
        <f>IF(R47&lt;S46,1,0)+IF(T47&lt;S48,1,0)+IF(Q47&lt;S45,1,0)</f>
        <v>3</v>
      </c>
      <c r="AA47" s="44">
        <f>IF(X47+Z47=0,"",RANK(AC47,AC45:AC51))</f>
        <v>4</v>
      </c>
      <c r="AC47" s="43">
        <f>IF(U47+W47=0,"",((X47*100-Z47*50)+(U47*10-W47*7)))</f>
        <v>-172</v>
      </c>
      <c r="AD47" s="43"/>
      <c r="AE47" s="38" t="str">
        <f>seeding!B105</f>
        <v>Eheim Michael</v>
      </c>
      <c r="AF47" s="112" t="str">
        <f>Playlist!H13</f>
        <v>0</v>
      </c>
      <c r="AG47" s="112" t="str">
        <f>Playlist!N26</f>
        <v>0</v>
      </c>
      <c r="AH47" s="122"/>
      <c r="AI47" s="112" t="str">
        <f>Playlist!H23</f>
        <v>0</v>
      </c>
      <c r="AJ47" s="39">
        <f>SUM(AF47+AG47+AI47)</f>
        <v>0</v>
      </c>
      <c r="AK47" s="40" t="s">
        <v>25</v>
      </c>
      <c r="AL47" s="41">
        <f>SUM(AH45+AH46+AH48)</f>
        <v>6</v>
      </c>
      <c r="AM47" s="39">
        <f>IF(AG47&gt;AH46,1,0)+IF(AI47&gt;AH48,1,0)+IF(AF47&gt;AH45,1,0)</f>
        <v>0</v>
      </c>
      <c r="AN47" s="40" t="s">
        <v>25</v>
      </c>
      <c r="AO47" s="41">
        <f>IF(AG47&lt;AH46,1,0)+IF(AI47&lt;AH48,1,0)+IF(AF47&lt;AH45,1,0)</f>
        <v>3</v>
      </c>
      <c r="AP47" s="42">
        <f>IF(AM47+AO47=0,"",RANK(AR47,AR45:AR51))</f>
        <v>4</v>
      </c>
      <c r="AR47" s="43">
        <f>IF(AJ47+AL47=0,"",((AM47*100-AO47*50)+(AJ47*10-AL47*7)))</f>
        <v>-192</v>
      </c>
      <c r="AT47" s="38" t="str">
        <f>seeding!B113</f>
        <v>Wiedow Michael</v>
      </c>
      <c r="AU47" s="112" t="str">
        <f>Playlist!Z12</f>
        <v>0</v>
      </c>
      <c r="AV47" s="112" t="str">
        <f>Playlist!N10</f>
        <v>0</v>
      </c>
      <c r="AW47" s="122"/>
      <c r="AX47" s="112" t="str">
        <f>Playlist!S16</f>
        <v>2</v>
      </c>
      <c r="AY47" s="216" t="str">
        <f>Playlist!H43</f>
        <v>0</v>
      </c>
      <c r="AZ47" s="226">
        <f>SUM(AU47+AV47+AX47+AY47)</f>
        <v>2</v>
      </c>
      <c r="BA47" s="40" t="s">
        <v>25</v>
      </c>
      <c r="BB47" s="228">
        <f>SUM(AW45+AW46+AW48+AW49)</f>
        <v>6</v>
      </c>
      <c r="BC47" s="39">
        <f>IF(AV47&gt;AW46,1,0)+IF(AX47&gt;AW48,1,0)+IF(AU47&gt;AW45,1,0)+IF(AY47&gt;AW49,1,0)</f>
        <v>1</v>
      </c>
      <c r="BD47" s="40" t="s">
        <v>25</v>
      </c>
      <c r="BE47" s="41">
        <f>IF(AV47&lt;AW46,1,0)+IF(AX47&lt;AW48,1,0)+IF(AU47&lt;AW45,1,0)+IF(AY47&lt;AW49,1,0)</f>
        <v>3</v>
      </c>
      <c r="BF47" s="44">
        <f>IF(BC47+BE47=0,"",RANK(BH47,BH46:BH52))</f>
        <v>3</v>
      </c>
      <c r="BH47" s="43">
        <f>IF(AZ47+BB47=0,"",((BC47*100-BE47*50)+(AZ47*10-BB47*7)))</f>
        <v>-72</v>
      </c>
      <c r="BJ47" s="38" t="str">
        <f>seeding!B121</f>
        <v>Jung Dirk</v>
      </c>
      <c r="BK47" s="112" t="str">
        <f>Playlist!AL36</f>
        <v>0</v>
      </c>
      <c r="BL47" s="112" t="str">
        <f>Playlist!Z10</f>
        <v>0</v>
      </c>
      <c r="BM47" s="122"/>
      <c r="BN47" s="112" t="str">
        <f>Playlist!Y29</f>
        <v>2</v>
      </c>
      <c r="BO47" s="39">
        <f>SUM(BK47+BL47+BN47)</f>
        <v>2</v>
      </c>
      <c r="BP47" s="40" t="s">
        <v>25</v>
      </c>
      <c r="BQ47" s="41">
        <f>SUM(BM45+BM46+BM48)</f>
        <v>5</v>
      </c>
      <c r="BR47" s="39">
        <f>IF(BL47&gt;BM46,1,0)+IF(BN47&gt;BM48,1,0)+IF(BK47&gt;BM45,1,0)</f>
        <v>1</v>
      </c>
      <c r="BS47" s="40" t="s">
        <v>25</v>
      </c>
      <c r="BT47" s="41">
        <f>IF(BL47&lt;BM46,1,0)+IF(BN47&lt;BM48,1,0)+IF(BK47&lt;BM45,1,0)</f>
        <v>2</v>
      </c>
      <c r="BU47" s="44">
        <f>IF(BR47+BT47=0,"",RANK(BW47,BW45:BW51))</f>
        <v>3</v>
      </c>
      <c r="BW47" s="43">
        <f>IF(BO47+BQ47=0,"",((BR47*100-BT47*50)+(BO47*10-BQ47*7)))</f>
        <v>-15</v>
      </c>
      <c r="BX47" s="48"/>
      <c r="CL47" s="43">
        <f>IF(CS15+CU15=0,"",((CV15*100-CX15*50)+(CS15*10-CU15*7)))</f>
      </c>
    </row>
    <row r="48" spans="1:90" ht="23.25" customHeight="1" thickBot="1">
      <c r="A48" s="230" t="str">
        <f>seeding!B158</f>
        <v>Rehm Holger</v>
      </c>
      <c r="B48" s="113" t="str">
        <f>Playlist!AL42</f>
        <v>0</v>
      </c>
      <c r="C48" s="113" t="str">
        <f>Playlist!H20</f>
        <v>1</v>
      </c>
      <c r="D48" s="113" t="str">
        <f>Playlist!T22</f>
        <v>0</v>
      </c>
      <c r="E48" s="123"/>
      <c r="F48" s="49">
        <f>SUM(B48+C48+D48)</f>
        <v>1</v>
      </c>
      <c r="G48" s="50" t="s">
        <v>25</v>
      </c>
      <c r="H48" s="51">
        <f>SUM(E45+E46+E47)</f>
        <v>6</v>
      </c>
      <c r="I48" s="49">
        <f>IF(C48&gt;E46,1,0)+IF(D48&gt;E47,1,0)+IF(B48&gt;E45,1,0)</f>
        <v>0</v>
      </c>
      <c r="J48" s="50" t="s">
        <v>25</v>
      </c>
      <c r="K48" s="51">
        <f>IF(C48&lt;E46,1,0)+IF(D48&lt;E47,1,0)+IF(B48&lt;E45,1,0)</f>
        <v>3</v>
      </c>
      <c r="L48" s="52">
        <f>IF(I48+K48=0,"",RANK(N48,N45:N51))</f>
        <v>4</v>
      </c>
      <c r="N48" s="43">
        <f>IF(F48+H48=0,"",((I48*100-K48*50)+(F48*10-H48*7)))</f>
        <v>-182</v>
      </c>
      <c r="O48" s="43"/>
      <c r="P48" s="230" t="str">
        <f>seeding!B150</f>
        <v>Schenk Stefan</v>
      </c>
      <c r="Q48" s="113" t="str">
        <f>Playlist!AL35</f>
        <v>0</v>
      </c>
      <c r="R48" s="113" t="str">
        <f>Playlist!AL29</f>
        <v>0</v>
      </c>
      <c r="S48" s="113" t="str">
        <f>Playlist!N7</f>
        <v>2</v>
      </c>
      <c r="T48" s="123"/>
      <c r="U48" s="49">
        <f>SUM(Q48+R48+S48)</f>
        <v>2</v>
      </c>
      <c r="V48" s="50" t="s">
        <v>25</v>
      </c>
      <c r="W48" s="51">
        <f>SUM(T45+T46+T47)</f>
        <v>5</v>
      </c>
      <c r="X48" s="49">
        <f>IF(R48&gt;T46,1,0)+IF(S48&gt;T47,1,0)+IF(Q48&gt;T45,1,0)</f>
        <v>1</v>
      </c>
      <c r="Y48" s="50" t="s">
        <v>25</v>
      </c>
      <c r="Z48" s="51">
        <f>IF(R48&lt;T46,1,0)+IF(S48&lt;T47,1,0)+IF(Q48&lt;T45,1,0)</f>
        <v>2</v>
      </c>
      <c r="AA48" s="53">
        <f>IF(X48+Z48=0,"",RANK(AC48,AC45:AC51))</f>
        <v>3</v>
      </c>
      <c r="AC48" s="43">
        <f>IF(U48+W48=0,"",((X48*100-Z48*50)+(U48*10-W48*7)))</f>
        <v>-15</v>
      </c>
      <c r="AD48" s="43"/>
      <c r="AE48" s="230" t="str">
        <f>seeding!B142</f>
        <v>Pedersen Knut Kvaal</v>
      </c>
      <c r="AF48" s="113" t="str">
        <f>Playlist!AF33</f>
        <v>0</v>
      </c>
      <c r="AG48" s="113" t="str">
        <f>Playlist!H48</f>
        <v>1</v>
      </c>
      <c r="AH48" s="113" t="str">
        <f>Playlist!G23</f>
        <v>2</v>
      </c>
      <c r="AI48" s="123"/>
      <c r="AJ48" s="49">
        <f>SUM(AF48+AG48+AH48)</f>
        <v>3</v>
      </c>
      <c r="AK48" s="50" t="s">
        <v>25</v>
      </c>
      <c r="AL48" s="51">
        <f>SUM(AI45+AI46+AI47)</f>
        <v>4</v>
      </c>
      <c r="AM48" s="49">
        <f>IF(AG48&gt;AI46,1,0)+IF(AH48&gt;AI47,1,0)+IF(AF48&gt;AI45,1,0)</f>
        <v>1</v>
      </c>
      <c r="AN48" s="50" t="s">
        <v>25</v>
      </c>
      <c r="AO48" s="51">
        <f>IF(AG48&lt;AI46,1,0)+IF(AH48&lt;AI47,1,0)+IF(AF48&lt;AI45,1,0)</f>
        <v>2</v>
      </c>
      <c r="AP48" s="52">
        <f>IF(AM48+AO48=0,"",RANK(AR48,AR45:AR51))</f>
        <v>3</v>
      </c>
      <c r="AR48" s="43">
        <f>IF(AJ48+AL48=0,"",((AM48*100-AO48*50)+(AJ48*10-AL48*7)))</f>
        <v>2</v>
      </c>
      <c r="AT48" s="38" t="str">
        <f>seeding!B134</f>
        <v>Buck Reiner</v>
      </c>
      <c r="AU48" s="112" t="str">
        <f>Playlist!AL10</f>
        <v>0</v>
      </c>
      <c r="AV48" s="112" t="str">
        <f>Playlist!AL23</f>
        <v>0</v>
      </c>
      <c r="AW48" s="112" t="str">
        <f>Playlist!T16</f>
        <v>0</v>
      </c>
      <c r="AX48" s="122"/>
      <c r="AY48" s="225" t="str">
        <f>Playlist!T41</f>
        <v>0</v>
      </c>
      <c r="AZ48" s="226">
        <f>SUM(AU48+AV48+AW48+AY48)</f>
        <v>0</v>
      </c>
      <c r="BA48" s="47" t="s">
        <v>25</v>
      </c>
      <c r="BB48" s="228">
        <f>SUM(AX45+AX46+AX47+AX49)</f>
        <v>8</v>
      </c>
      <c r="BC48" s="39">
        <f>IF(AV48&gt;AX46,1,0)+IF(AW48&gt;AX47,1,0)+IF(AU48&gt;AX45,1,0)+IF(AY48&gt;AX49,1,0)</f>
        <v>0</v>
      </c>
      <c r="BD48" s="47" t="s">
        <v>25</v>
      </c>
      <c r="BE48" s="41">
        <f>IF(AV48&lt;AX46,1,0)+IF(AW48&lt;AX47,1,0)+IF(AU48&lt;AX45,1,0)+IF(AY48&lt;AX49,1,0)</f>
        <v>4</v>
      </c>
      <c r="BF48" s="44">
        <f>IF(BC48+BE48=0,"",RANK(BH48,BH47:BH53))</f>
        <v>4</v>
      </c>
      <c r="BH48" s="43">
        <f>IF(AZ48+BB48=0,"",((BC48*100-BE48*50)+(AZ48*10-BB48*7)))</f>
        <v>-256</v>
      </c>
      <c r="BJ48" s="230" t="str">
        <f>seeding!B126</f>
        <v>Maas Joris</v>
      </c>
      <c r="BK48" s="113" t="str">
        <f>Playlist!Z34</f>
        <v>0</v>
      </c>
      <c r="BL48" s="113" t="str">
        <f>Playlist!AF14</f>
        <v>1</v>
      </c>
      <c r="BM48" s="113" t="str">
        <f>Playlist!Z29</f>
        <v>1</v>
      </c>
      <c r="BN48" s="123"/>
      <c r="BO48" s="49">
        <f>SUM(BK48+BL48+BM48)</f>
        <v>2</v>
      </c>
      <c r="BP48" s="50" t="s">
        <v>25</v>
      </c>
      <c r="BQ48" s="51">
        <f>SUM(BN45+BN46+BN47)</f>
        <v>6</v>
      </c>
      <c r="BR48" s="49">
        <f>IF(BL48&gt;BN46,1,0)+IF(BM48&gt;BN47,1,0)+IF(BK48&gt;BN45,1,0)</f>
        <v>0</v>
      </c>
      <c r="BS48" s="50" t="s">
        <v>25</v>
      </c>
      <c r="BT48" s="51">
        <f>IF(BL48&lt;BN46,1,0)+IF(BM48&lt;BN47,1,0)+IF(BK48&lt;BN45,1,0)</f>
        <v>3</v>
      </c>
      <c r="BU48" s="53">
        <f>IF(BR48+BT48=0,"",RANK(BW48,BW45:BW51))</f>
        <v>4</v>
      </c>
      <c r="BW48" s="43">
        <f>IF(BO48+BQ48=0,"",((BR48*100-BT48*50)+(BO48*10-BQ48*7)))</f>
        <v>-172</v>
      </c>
      <c r="BX48" s="45"/>
      <c r="CL48" s="43">
        <f>IF(CS16+CU16=0,"",((CV16*100-CX16*50)+(CS16*10-CU16*7)))</f>
      </c>
    </row>
    <row r="49" spans="1:76" s="24" customFormat="1" ht="23.25" customHeight="1" thickBot="1">
      <c r="A49" s="54"/>
      <c r="B49" s="114"/>
      <c r="C49" s="115"/>
      <c r="D49" s="115"/>
      <c r="E49" s="115"/>
      <c r="F49" s="25"/>
      <c r="G49" s="26"/>
      <c r="H49" s="25"/>
      <c r="I49" s="25"/>
      <c r="J49" s="25"/>
      <c r="K49" s="25"/>
      <c r="L49" s="25"/>
      <c r="P49" s="54"/>
      <c r="Q49" s="126"/>
      <c r="R49" s="126"/>
      <c r="S49" s="126"/>
      <c r="T49" s="126"/>
      <c r="AE49" s="54"/>
      <c r="AF49" s="127"/>
      <c r="AG49" s="127"/>
      <c r="AH49" s="127"/>
      <c r="AI49" s="127"/>
      <c r="AJ49" s="257"/>
      <c r="AK49" s="257"/>
      <c r="AL49" s="257"/>
      <c r="AM49" s="27"/>
      <c r="AN49" s="27"/>
      <c r="AO49" s="27"/>
      <c r="AP49" s="27"/>
      <c r="AT49" s="247" t="str">
        <f>seeding!B165</f>
        <v>Wild Michael</v>
      </c>
      <c r="AU49" s="218" t="str">
        <f>Playlist!H44</f>
        <v>2</v>
      </c>
      <c r="AV49" s="218" t="str">
        <f>Playlist!M57</f>
        <v>2</v>
      </c>
      <c r="AW49" s="218" t="str">
        <f>Playlist!G43</f>
        <v>2</v>
      </c>
      <c r="AX49" s="219" t="str">
        <f>Playlist!S41</f>
        <v>2</v>
      </c>
      <c r="AY49" s="220"/>
      <c r="AZ49" s="227">
        <f>SUM(AU49+AV49+AW49+AX49)</f>
        <v>8</v>
      </c>
      <c r="BA49" s="222" t="s">
        <v>25</v>
      </c>
      <c r="BB49" s="229">
        <f>SUM(AY45+AY46+AY47+AY48)</f>
        <v>2</v>
      </c>
      <c r="BC49" s="221">
        <f>IF(AV49&gt;AY46,1,0)+IF(AW49&gt;AY47,1,0)+IF(AU49&gt;AY45,1,0)+IF(AX49&gt;AY48,1,0)</f>
        <v>4</v>
      </c>
      <c r="BD49" s="222" t="s">
        <v>25</v>
      </c>
      <c r="BE49" s="223">
        <f>IF(AV49&lt;AY46,1,0)+IF(AW49&lt;AY47,1,0)+IF(AU49&lt;AY45,1,0)+IF(AX49&lt;AY48,1,0)</f>
        <v>0</v>
      </c>
      <c r="BF49" s="44">
        <f>IF(BC49+BE49=0,"",RANK(BH49,BH45:BH49))</f>
        <v>1</v>
      </c>
      <c r="BG49" s="36"/>
      <c r="BH49" s="43">
        <f>IF(AZ49+BB49=0,"",((BC49*100-BE49*50)+(AZ49*10-BB49*7)))</f>
        <v>466</v>
      </c>
      <c r="BI49" s="36"/>
      <c r="BJ49" s="54"/>
      <c r="BK49" s="126"/>
      <c r="BL49" s="126"/>
      <c r="BM49" s="126"/>
      <c r="BN49" s="126"/>
      <c r="BX49" s="45"/>
    </row>
    <row r="50" spans="2:76" s="24" customFormat="1" ht="21" customHeight="1">
      <c r="B50" s="114"/>
      <c r="C50" s="115"/>
      <c r="D50" s="115"/>
      <c r="E50" s="115"/>
      <c r="F50" s="25"/>
      <c r="G50" s="26"/>
      <c r="H50" s="25"/>
      <c r="I50" s="25"/>
      <c r="J50" s="25"/>
      <c r="K50" s="25"/>
      <c r="L50" s="25"/>
      <c r="Q50" s="126"/>
      <c r="R50" s="126"/>
      <c r="S50" s="126"/>
      <c r="T50" s="126"/>
      <c r="AF50" s="126"/>
      <c r="AG50" s="126"/>
      <c r="AH50" s="126"/>
      <c r="AI50" s="126"/>
      <c r="AU50" s="126"/>
      <c r="AV50" s="126"/>
      <c r="AW50" s="126"/>
      <c r="AX50" s="126"/>
      <c r="AY50" s="126"/>
      <c r="BK50" s="126"/>
      <c r="BL50" s="126"/>
      <c r="BM50" s="126"/>
      <c r="BN50" s="126"/>
      <c r="BX50" s="54"/>
    </row>
    <row r="51" spans="16:75" ht="21" customHeight="1" thickBot="1">
      <c r="P51" s="24"/>
      <c r="Q51" s="124"/>
      <c r="R51" s="124"/>
      <c r="S51" s="124"/>
      <c r="T51" s="124"/>
      <c r="U51" s="57"/>
      <c r="V51" s="26"/>
      <c r="W51" s="57"/>
      <c r="X51" s="57"/>
      <c r="Y51" s="57"/>
      <c r="Z51" s="57"/>
      <c r="AA51" s="57"/>
      <c r="AE51" s="24"/>
      <c r="AF51" s="124"/>
      <c r="AG51" s="124"/>
      <c r="AH51" s="124"/>
      <c r="AI51" s="124"/>
      <c r="AJ51" s="57"/>
      <c r="AK51" s="26"/>
      <c r="AL51" s="57"/>
      <c r="AM51" s="57"/>
      <c r="AN51" s="57"/>
      <c r="AO51" s="57"/>
      <c r="AP51" s="57"/>
      <c r="BJ51" s="55"/>
      <c r="BK51" s="129"/>
      <c r="BL51" s="129"/>
      <c r="BM51" s="129"/>
      <c r="BN51" s="129"/>
      <c r="BO51" s="55"/>
      <c r="BP51" s="55"/>
      <c r="BQ51" s="55"/>
      <c r="BR51" s="55"/>
      <c r="BS51" s="55"/>
      <c r="BT51" s="55"/>
      <c r="BU51" s="55"/>
      <c r="BV51" s="55"/>
      <c r="BW51" s="55"/>
    </row>
    <row r="52" spans="1:73" ht="23.25" customHeight="1">
      <c r="A52" s="31" t="s">
        <v>52</v>
      </c>
      <c r="B52" s="117"/>
      <c r="C52" s="118"/>
      <c r="D52" s="118"/>
      <c r="E52" s="119"/>
      <c r="F52" s="32" t="s">
        <v>16</v>
      </c>
      <c r="G52" s="33"/>
      <c r="H52" s="34" t="s">
        <v>17</v>
      </c>
      <c r="I52" s="32" t="s">
        <v>18</v>
      </c>
      <c r="J52" s="33"/>
      <c r="K52" s="34" t="s">
        <v>19</v>
      </c>
      <c r="L52" s="35" t="s">
        <v>20</v>
      </c>
      <c r="P52" s="31" t="s">
        <v>53</v>
      </c>
      <c r="Q52" s="117"/>
      <c r="R52" s="118"/>
      <c r="S52" s="118"/>
      <c r="T52" s="119"/>
      <c r="U52" s="32" t="s">
        <v>16</v>
      </c>
      <c r="V52" s="33"/>
      <c r="W52" s="34" t="s">
        <v>17</v>
      </c>
      <c r="X52" s="32" t="s">
        <v>18</v>
      </c>
      <c r="Y52" s="33"/>
      <c r="Z52" s="34" t="s">
        <v>19</v>
      </c>
      <c r="AA52" s="35" t="s">
        <v>20</v>
      </c>
      <c r="AE52" s="31" t="s">
        <v>54</v>
      </c>
      <c r="AF52" s="117"/>
      <c r="AG52" s="118"/>
      <c r="AH52" s="118"/>
      <c r="AI52" s="119"/>
      <c r="AJ52" s="32" t="s">
        <v>16</v>
      </c>
      <c r="AK52" s="33"/>
      <c r="AL52" s="34" t="s">
        <v>17</v>
      </c>
      <c r="AM52" s="32" t="s">
        <v>18</v>
      </c>
      <c r="AN52" s="33"/>
      <c r="AO52" s="34" t="s">
        <v>19</v>
      </c>
      <c r="AP52" s="35" t="s">
        <v>20</v>
      </c>
      <c r="AT52" s="31" t="s">
        <v>55</v>
      </c>
      <c r="AU52" s="117"/>
      <c r="AV52" s="118"/>
      <c r="AW52" s="118"/>
      <c r="AX52" s="118"/>
      <c r="AY52" s="118"/>
      <c r="AZ52" s="32" t="s">
        <v>16</v>
      </c>
      <c r="BA52" s="33"/>
      <c r="BB52" s="34" t="s">
        <v>17</v>
      </c>
      <c r="BC52" s="32" t="s">
        <v>18</v>
      </c>
      <c r="BD52" s="33"/>
      <c r="BE52" s="34" t="s">
        <v>19</v>
      </c>
      <c r="BF52" s="35" t="s">
        <v>20</v>
      </c>
      <c r="BJ52" s="31" t="s">
        <v>56</v>
      </c>
      <c r="BK52" s="117"/>
      <c r="BL52" s="118"/>
      <c r="BM52" s="118"/>
      <c r="BN52" s="119"/>
      <c r="BO52" s="32" t="s">
        <v>16</v>
      </c>
      <c r="BP52" s="33"/>
      <c r="BQ52" s="34" t="s">
        <v>17</v>
      </c>
      <c r="BR52" s="32" t="s">
        <v>18</v>
      </c>
      <c r="BS52" s="33"/>
      <c r="BT52" s="34" t="s">
        <v>19</v>
      </c>
      <c r="BU52" s="35" t="s">
        <v>20</v>
      </c>
    </row>
    <row r="53" spans="1:90" ht="23.25" customHeight="1">
      <c r="A53" s="38" t="str">
        <f>seeding!B10</f>
        <v>White Jimmy</v>
      </c>
      <c r="B53" s="120"/>
      <c r="C53" s="121" t="str">
        <f>Playlist!Y59</f>
        <v>2</v>
      </c>
      <c r="D53" s="121" t="str">
        <f>Playlist!AK60</f>
        <v>2</v>
      </c>
      <c r="E53" s="121" t="str">
        <f>Playlist!G58</f>
        <v>2</v>
      </c>
      <c r="F53" s="39">
        <f>SUM(C53+D53+E53)</f>
        <v>6</v>
      </c>
      <c r="G53" s="40" t="s">
        <v>25</v>
      </c>
      <c r="H53" s="41">
        <f>SUM(B54+B55+B56)</f>
        <v>0</v>
      </c>
      <c r="I53" s="39">
        <f>IF(C53&gt;B54,1,0)+IF(D53&gt;B55,1,0)+IF(E53&gt;B56,1,0)</f>
        <v>3</v>
      </c>
      <c r="J53" s="40" t="s">
        <v>25</v>
      </c>
      <c r="K53" s="41">
        <f>IF(C53&lt;B54,1,0)+IF(D53&lt;B55,1,0)+IF(E53&lt;B56,1,0)</f>
        <v>0</v>
      </c>
      <c r="L53" s="44">
        <f>IF(I53+K53=0,"",RANK(N53,N53:N59))</f>
        <v>1</v>
      </c>
      <c r="N53" s="43">
        <f>IF(F53+H53=0,"",((I53*100-K53*50)+(F53*10-H53*7)))</f>
        <v>360</v>
      </c>
      <c r="O53" s="43"/>
      <c r="P53" s="38" t="str">
        <f>seeding!B18</f>
        <v>King Mark</v>
      </c>
      <c r="Q53" s="120"/>
      <c r="R53" s="121" t="str">
        <f>Playlist!G33</f>
        <v>2</v>
      </c>
      <c r="S53" s="121" t="str">
        <f>Playlist!AE15</f>
        <v>2</v>
      </c>
      <c r="T53" s="121" t="str">
        <f>Playlist!S13</f>
        <v>2</v>
      </c>
      <c r="U53" s="39">
        <f>SUM(R53+S53+T53)</f>
        <v>6</v>
      </c>
      <c r="V53" s="40" t="s">
        <v>25</v>
      </c>
      <c r="W53" s="41">
        <f>SUM(Q54+Q55+Q56)</f>
        <v>0</v>
      </c>
      <c r="X53" s="39">
        <f>IF(R53&gt;Q54,1,0)+IF(S53&gt;Q55,1,0)+IF(T53&gt;Q56,1,0)</f>
        <v>3</v>
      </c>
      <c r="Y53" s="40" t="s">
        <v>25</v>
      </c>
      <c r="Z53" s="41">
        <f>IF(R53&lt;Q54,1,0)+IF(S53&lt;Q55,1,0)+IF(T53&lt;Q56,1,0)</f>
        <v>0</v>
      </c>
      <c r="AA53" s="44">
        <f>IF(X53+Z53=0,"",RANK(AC53,AC53:AC59))</f>
        <v>1</v>
      </c>
      <c r="AC53" s="43">
        <f>IF(U53+W53=0,"",((X53*100-Z53*50)+(U53*10-W53*7)))</f>
        <v>360</v>
      </c>
      <c r="AD53" s="43"/>
      <c r="AE53" s="38" t="str">
        <f>seeding!B26</f>
        <v>Walden Ricky</v>
      </c>
      <c r="AF53" s="120"/>
      <c r="AG53" s="121" t="str">
        <f>Playlist!G34</f>
        <v>2</v>
      </c>
      <c r="AH53" s="121" t="str">
        <f>Playlist!AK44</f>
        <v>2</v>
      </c>
      <c r="AI53" s="121" t="str">
        <f>Playlist!S36</f>
        <v>2</v>
      </c>
      <c r="AJ53" s="39">
        <f>SUM(AG53+AH53+AI53)</f>
        <v>6</v>
      </c>
      <c r="AK53" s="40" t="s">
        <v>25</v>
      </c>
      <c r="AL53" s="41">
        <f>SUM(AF54+AF55+AF56)</f>
        <v>0</v>
      </c>
      <c r="AM53" s="39">
        <f>IF(AG53&gt;AF54,1,0)+IF(AH53&gt;AF55,1,0)+IF(AI53&gt;AF56,1,0)</f>
        <v>3</v>
      </c>
      <c r="AN53" s="40" t="s">
        <v>25</v>
      </c>
      <c r="AO53" s="41">
        <f>IF(AG53&lt;AF54,1,0)+IF(AH53&lt;AF55,1,0)+IF(AI53&lt;AF56,1,0)</f>
        <v>0</v>
      </c>
      <c r="AP53" s="44">
        <f>IF(AM53+AO53=0,"",RANK(AR53,AR53:AR59))</f>
        <v>1</v>
      </c>
      <c r="AR53" s="43">
        <f>IF(AJ53+AL53=0,"",((AM53*100-AO53*50)+(AJ53*10-AL53*7)))</f>
        <v>360</v>
      </c>
      <c r="AT53" s="38" t="str">
        <f>seeding!B34</f>
        <v>Einsle Patrick</v>
      </c>
      <c r="AU53" s="120"/>
      <c r="AV53" s="121" t="str">
        <f>Playlist!M37</f>
        <v>2</v>
      </c>
      <c r="AW53" s="121" t="str">
        <f>Playlist!Y39</f>
        <v>2</v>
      </c>
      <c r="AX53" s="121" t="str">
        <f>Playlist!Y57</f>
        <v>2</v>
      </c>
      <c r="AY53" s="215" t="str">
        <f>Playlist!T35</f>
        <v>2</v>
      </c>
      <c r="AZ53" s="226">
        <f>SUM(AV53+AW53+AX53+AY53)</f>
        <v>8</v>
      </c>
      <c r="BA53" s="40" t="s">
        <v>25</v>
      </c>
      <c r="BB53" s="228">
        <f>SUM(AU54+AU55+AU56+AU57)</f>
        <v>1</v>
      </c>
      <c r="BC53" s="39">
        <f>IF(AV53&gt;AU54,1,0)+IF(AW53&gt;AU55,1,0)+IF(AX53&gt;AU56,1,0)+IF(AY53&gt;AU57,1,0)</f>
        <v>4</v>
      </c>
      <c r="BD53" s="40" t="s">
        <v>25</v>
      </c>
      <c r="BE53" s="41">
        <f>IF(AV53&lt;AU54,1,0)+IF(AW53&lt;AU55,1,0)+IF(AX53&lt;AU56,1,0)+IF(AY53&lt;AU57,1,0)</f>
        <v>0</v>
      </c>
      <c r="BF53" s="44">
        <f>IF(BC53+BE53=0,"",RANK(BH53,BH53:BH59))</f>
        <v>1</v>
      </c>
      <c r="BH53" s="43">
        <f>IF(AZ53+BB53=0,"",((BC53*100-BE53*50)+(AZ53*10-BB53*7)))</f>
        <v>473</v>
      </c>
      <c r="BJ53" s="38" t="str">
        <f>seeding!B42</f>
        <v>Santos Itaro</v>
      </c>
      <c r="BK53" s="120"/>
      <c r="BL53" s="121" t="str">
        <f>Playlist!S10</f>
        <v>2</v>
      </c>
      <c r="BM53" s="121" t="str">
        <f>Playlist!Y14</f>
        <v>2</v>
      </c>
      <c r="BN53" s="121" t="str">
        <f>Playlist!AK12</f>
        <v>2</v>
      </c>
      <c r="BO53" s="39">
        <f>SUM(BL53+BM53+BN53)</f>
        <v>6</v>
      </c>
      <c r="BP53" s="40" t="s">
        <v>25</v>
      </c>
      <c r="BQ53" s="41">
        <f>SUM(BK54+BK55+BK56)</f>
        <v>1</v>
      </c>
      <c r="BR53" s="39">
        <f>IF(BL53&gt;BK54,1,0)+IF(BM53&gt;BK55,1,0)+IF(BN53&gt;BK56,1,0)</f>
        <v>3</v>
      </c>
      <c r="BS53" s="40" t="s">
        <v>25</v>
      </c>
      <c r="BT53" s="41">
        <f>IF(BL53&lt;BK54,1,0)+IF(BM53&lt;BK55,1,0)+IF(BN53&lt;BK56,1,0)</f>
        <v>0</v>
      </c>
      <c r="BU53" s="44">
        <f>IF(BR53+BT53=0,"",RANK(BW53,BW53:BW59))</f>
        <v>1</v>
      </c>
      <c r="BW53" s="43">
        <f>IF(BO53+BQ53=0,"",((BR53*100-BT53*50)+(BO53*10-BQ53*7)))</f>
        <v>353</v>
      </c>
      <c r="CL53" s="43">
        <f>IF(CD53+CF53=0,"",((CG53*100-CI53*50)+(CD53*10-CF53*7)))</f>
      </c>
    </row>
    <row r="54" spans="1:90" ht="23.25" customHeight="1">
      <c r="A54" s="38" t="str">
        <f>seeding!B77</f>
        <v>Hannes-Hühn Jörn</v>
      </c>
      <c r="B54" s="112" t="str">
        <f>Playlist!Z59</f>
        <v>0</v>
      </c>
      <c r="C54" s="122"/>
      <c r="D54" s="112" t="str">
        <f>Playlist!AK6</f>
        <v>1</v>
      </c>
      <c r="E54" s="112" t="str">
        <f>Playlist!AK27</f>
        <v>2</v>
      </c>
      <c r="F54" s="39">
        <f>SUM(B54+D54+E54)</f>
        <v>3</v>
      </c>
      <c r="G54" s="47" t="s">
        <v>25</v>
      </c>
      <c r="H54" s="41">
        <f>SUM(C53+C55+C56)</f>
        <v>4</v>
      </c>
      <c r="I54" s="39">
        <f>IF(B54&gt;C53,1,0)+IF(D54&gt;C55,1,0)+IF(E54&gt;C56,1,0)</f>
        <v>1</v>
      </c>
      <c r="J54" s="47" t="s">
        <v>25</v>
      </c>
      <c r="K54" s="41">
        <f>IF(B54&lt;C53,1,0)+IF(D54&lt;C55,1,0)+IF(E54&lt;C56,1,0)</f>
        <v>2</v>
      </c>
      <c r="L54" s="44">
        <f>IF(I54+K54=0,"",RANK(N54,N53:N59))</f>
        <v>3</v>
      </c>
      <c r="N54" s="43">
        <f>IF(F54+H54=0,"",((I54*100-K54*50)+(F54*10-H54*7)))</f>
        <v>2</v>
      </c>
      <c r="O54" s="43"/>
      <c r="P54" s="38" t="str">
        <f>seeding!B69</f>
        <v>Stacha Jakob</v>
      </c>
      <c r="Q54" s="112" t="str">
        <f>Playlist!H33</f>
        <v>0</v>
      </c>
      <c r="R54" s="122"/>
      <c r="S54" s="112" t="str">
        <f>Playlist!Y47</f>
        <v>2</v>
      </c>
      <c r="T54" s="112" t="str">
        <f>Playlist!AE24</f>
        <v>2</v>
      </c>
      <c r="U54" s="39">
        <f>SUM(Q54+S54+T54)</f>
        <v>4</v>
      </c>
      <c r="V54" s="47" t="s">
        <v>25</v>
      </c>
      <c r="W54" s="41">
        <f>SUM(R53+R55+R56)</f>
        <v>2</v>
      </c>
      <c r="X54" s="39">
        <f>IF(Q54&gt;R53,1,0)+IF(S54&gt;R55,1,0)+IF(T54&gt;R56,1,0)</f>
        <v>2</v>
      </c>
      <c r="Y54" s="47" t="s">
        <v>25</v>
      </c>
      <c r="Z54" s="41">
        <f>IF(Q54&lt;R53,1,0)+IF(S54&lt;R55,1,0)+IF(T54&lt;R56,1,0)</f>
        <v>1</v>
      </c>
      <c r="AA54" s="44">
        <f>IF(X54+Z54=0,"",RANK(AC54,AC53:AC59))</f>
        <v>2</v>
      </c>
      <c r="AC54" s="43">
        <f>IF(U54+W54=0,"",((X54*100-Z54*50)+(U54*10-W54*7)))</f>
        <v>176</v>
      </c>
      <c r="AD54" s="43"/>
      <c r="AE54" s="38" t="str">
        <f>seeding!B61</f>
        <v>Schröder Frank</v>
      </c>
      <c r="AF54" s="112" t="str">
        <f>Playlist!H34</f>
        <v>0</v>
      </c>
      <c r="AG54" s="122"/>
      <c r="AH54" s="112" t="str">
        <f>Playlist!M24</f>
        <v>2</v>
      </c>
      <c r="AI54" s="112" t="str">
        <f>Playlist!S6</f>
        <v>2</v>
      </c>
      <c r="AJ54" s="39">
        <f>SUM(AF54+AH54+AI54)</f>
        <v>4</v>
      </c>
      <c r="AK54" s="47" t="s">
        <v>25</v>
      </c>
      <c r="AL54" s="41">
        <f>SUM(AG53+AG55+AG56)</f>
        <v>3</v>
      </c>
      <c r="AM54" s="39">
        <f>IF(AF54&gt;AG53,1,0)+IF(AH54&gt;AG55,1,0)+IF(AI54&gt;AG56,1,0)</f>
        <v>2</v>
      </c>
      <c r="AN54" s="47" t="s">
        <v>25</v>
      </c>
      <c r="AO54" s="41">
        <f>IF(AF54&lt;AG53,1,0)+IF(AH54&lt;AG55,1,0)+IF(AI54&lt;AG56,1,0)</f>
        <v>1</v>
      </c>
      <c r="AP54" s="44">
        <f>IF(AM54+AO54=0,"",RANK(AR54,AR53:AR59))</f>
        <v>2</v>
      </c>
      <c r="AR54" s="43">
        <f>IF(AJ54+AL54=0,"",((AM54*100-AO54*50)+(AJ54*10-AL54*7)))</f>
        <v>169</v>
      </c>
      <c r="AT54" s="38" t="str">
        <f>seeding!B53</f>
        <v>Burgmeijer John</v>
      </c>
      <c r="AU54" s="112" t="str">
        <f>Playlist!N37</f>
        <v>0</v>
      </c>
      <c r="AV54" s="122"/>
      <c r="AW54" s="112" t="str">
        <f>Playlist!Y6</f>
        <v>2</v>
      </c>
      <c r="AX54" s="112" t="str">
        <f>Playlist!AE11</f>
        <v>2</v>
      </c>
      <c r="AY54" s="216" t="str">
        <f>Playlist!AL49</f>
        <v>0</v>
      </c>
      <c r="AZ54" s="226">
        <f>SUM(AU54+AW54+AX54+AY54)</f>
        <v>4</v>
      </c>
      <c r="BA54" s="47" t="s">
        <v>25</v>
      </c>
      <c r="BB54" s="228">
        <f>SUM(AV53+AV55+AV56+AV57)</f>
        <v>5</v>
      </c>
      <c r="BC54" s="39">
        <f>IF(AU54&gt;AV53,1,0)+IF(AW54&gt;AV55,1,0)+IF(AX54&gt;AV56,1,0)+IF(AY54&gt;AV57,1,0)</f>
        <v>2</v>
      </c>
      <c r="BD54" s="47" t="s">
        <v>25</v>
      </c>
      <c r="BE54" s="41">
        <f>IF(AU54&lt;AV53,1,0)+IF(AW54&lt;AV55,1,0)+IF(AX54&lt;AV56,1,0)+IF(AY54&lt;AV57,1,0)</f>
        <v>2</v>
      </c>
      <c r="BF54" s="44">
        <f>IF(BC54+BE54=0,"",RANK(BH54,BH53:BH59))</f>
        <v>3</v>
      </c>
      <c r="BH54" s="43">
        <f>IF(AZ54+BB54=0,"",((BC54*100-BE54*50)+(AZ54*10-BB54*7)))</f>
        <v>105</v>
      </c>
      <c r="BJ54" s="38" t="str">
        <f>seeding!B45</f>
        <v>Henson Mike</v>
      </c>
      <c r="BK54" s="112" t="str">
        <f>Playlist!T10</f>
        <v>0</v>
      </c>
      <c r="BL54" s="122"/>
      <c r="BM54" s="112" t="str">
        <f>Playlist!G12</f>
        <v>2</v>
      </c>
      <c r="BN54" s="112" t="str">
        <f>Playlist!G32</f>
        <v>2</v>
      </c>
      <c r="BO54" s="39">
        <f>SUM(BK54+BM54+BN54)</f>
        <v>4</v>
      </c>
      <c r="BP54" s="47" t="s">
        <v>25</v>
      </c>
      <c r="BQ54" s="41">
        <f>SUM(BL53+BL55+BL56)</f>
        <v>2</v>
      </c>
      <c r="BR54" s="39">
        <f>IF(BK54&gt;BL53,1,0)+IF(BM54&gt;BL55,1,0)+IF(BN54&gt;BL56,1,0)</f>
        <v>2</v>
      </c>
      <c r="BS54" s="47" t="s">
        <v>25</v>
      </c>
      <c r="BT54" s="41">
        <f>IF(BK54&lt;BL53,1,0)+IF(BM54&lt;BL55,1,0)+IF(BN54&lt;BL56,1,0)</f>
        <v>1</v>
      </c>
      <c r="BU54" s="44">
        <f>IF(BR54+BT54=0,"",RANK(BW54,BW53:BW59))</f>
        <v>2</v>
      </c>
      <c r="BW54" s="43">
        <f>IF(BO54+BQ54=0,"",((BR54*100-BT54*50)+(BO54*10-BQ54*7)))</f>
        <v>176</v>
      </c>
      <c r="CL54" s="43">
        <f>IF(CD54+CF54=0,"",((CG54*100-CI54*50)+(CD54*10-CF54*7)))</f>
      </c>
    </row>
    <row r="55" spans="1:90" ht="23.25" customHeight="1">
      <c r="A55" s="38" t="str">
        <f>seeding!B90</f>
        <v>Vandersteen Alain</v>
      </c>
      <c r="B55" s="112" t="str">
        <f>Playlist!AL60</f>
        <v>0</v>
      </c>
      <c r="C55" s="112" t="str">
        <f>Playlist!AL6</f>
        <v>2</v>
      </c>
      <c r="D55" s="122"/>
      <c r="E55" s="112" t="str">
        <f>Playlist!AK4</f>
        <v>2</v>
      </c>
      <c r="F55" s="39">
        <f>SUM(B55+C55+E55)</f>
        <v>4</v>
      </c>
      <c r="G55" s="40" t="s">
        <v>25</v>
      </c>
      <c r="H55" s="41">
        <f>SUM(D53+D54+D56)</f>
        <v>3</v>
      </c>
      <c r="I55" s="39">
        <f>IF(C55&gt;D54,1,0)+IF(E55&gt;D56,1,0)+IF(B55&gt;D53,1,0)</f>
        <v>2</v>
      </c>
      <c r="J55" s="40" t="s">
        <v>25</v>
      </c>
      <c r="K55" s="41">
        <f>IF(C55&lt;D54,1,0)+IF(E55&lt;D56,1,0)+IF(B55&lt;D53,1,0)</f>
        <v>1</v>
      </c>
      <c r="L55" s="44">
        <f>IF(I55+K55=0,"",RANK(N55,N53:N59))</f>
        <v>2</v>
      </c>
      <c r="N55" s="43">
        <f>IF(F55+H55=0,"",((I55*100-K55*50)+(F55*10-H55*7)))</f>
        <v>169</v>
      </c>
      <c r="O55" s="43"/>
      <c r="P55" s="38" t="str">
        <f>seeding!B98</f>
        <v>Schreiber Max</v>
      </c>
      <c r="Q55" s="112" t="str">
        <f>Playlist!AF15</f>
        <v>0</v>
      </c>
      <c r="R55" s="112" t="str">
        <f>Playlist!Z47</f>
        <v>0</v>
      </c>
      <c r="S55" s="122"/>
      <c r="T55" s="112" t="str">
        <f>Playlist!AE20</f>
        <v>2</v>
      </c>
      <c r="U55" s="39">
        <f>SUM(Q55+R55+T55)</f>
        <v>2</v>
      </c>
      <c r="V55" s="40" t="s">
        <v>25</v>
      </c>
      <c r="W55" s="41">
        <f>SUM(S53+S54+S56)</f>
        <v>4</v>
      </c>
      <c r="X55" s="39">
        <f>IF(R55&gt;S54,1,0)+IF(T55&gt;S56,1,0)+IF(Q55&gt;S53,1,0)</f>
        <v>1</v>
      </c>
      <c r="Y55" s="40" t="s">
        <v>25</v>
      </c>
      <c r="Z55" s="41">
        <f>IF(R55&lt;S54,1,0)+IF(T55&lt;S56,1,0)+IF(Q55&lt;S53,1,0)</f>
        <v>2</v>
      </c>
      <c r="AA55" s="44">
        <f>IF(X55+Z55=0,"",RANK(AC55,AC53:AC59))</f>
        <v>3</v>
      </c>
      <c r="AC55" s="43">
        <f>IF(U55+W55=0,"",((X55*100-Z55*50)+(U55*10-W55*7)))</f>
        <v>-8</v>
      </c>
      <c r="AD55" s="43"/>
      <c r="AE55" s="38" t="str">
        <f>seeding!B106</f>
        <v>Schleske Thomas</v>
      </c>
      <c r="AF55" s="112" t="str">
        <f>Playlist!AL44</f>
        <v>0</v>
      </c>
      <c r="AG55" s="112" t="str">
        <f>Playlist!N24</f>
        <v>1</v>
      </c>
      <c r="AH55" s="122"/>
      <c r="AI55" s="112" t="str">
        <f>Playlist!S26</f>
        <v>2</v>
      </c>
      <c r="AJ55" s="39">
        <f>SUM(AF55+AG55+AI55)</f>
        <v>3</v>
      </c>
      <c r="AK55" s="40" t="s">
        <v>25</v>
      </c>
      <c r="AL55" s="41">
        <f>SUM(AH53+AH54+AH56)</f>
        <v>4</v>
      </c>
      <c r="AM55" s="39">
        <f>IF(AG55&gt;AH54,1,0)+IF(AI55&gt;AH56,1,0)+IF(AF55&gt;AH53,1,0)</f>
        <v>1</v>
      </c>
      <c r="AN55" s="40" t="s">
        <v>25</v>
      </c>
      <c r="AO55" s="41">
        <f>IF(AG55&lt;AH54,1,0)+IF(AI55&lt;AH56,1,0)+IF(AF55&lt;AH53,1,0)</f>
        <v>2</v>
      </c>
      <c r="AP55" s="44">
        <f>IF(AM55+AO55=0,"",RANK(AR55,AR53:AR59))</f>
        <v>3</v>
      </c>
      <c r="AR55" s="43">
        <f>IF(AJ55+AL55=0,"",((AM55*100-AO55*50)+(AJ55*10-AL55*7)))</f>
        <v>2</v>
      </c>
      <c r="AT55" s="38" t="str">
        <f>seeding!B114</f>
        <v>Hoss Harry</v>
      </c>
      <c r="AU55" s="112" t="str">
        <f>Playlist!Z39</f>
        <v>0</v>
      </c>
      <c r="AV55" s="112" t="str">
        <f>Playlist!Z6</f>
        <v>0</v>
      </c>
      <c r="AW55" s="122"/>
      <c r="AX55" s="112" t="str">
        <f>Playlist!H8</f>
        <v>2</v>
      </c>
      <c r="AY55" s="216" t="str">
        <f>Playlist!N44</f>
        <v>0</v>
      </c>
      <c r="AZ55" s="226">
        <f>SUM(AU55+AV55+AX55+AY55)</f>
        <v>2</v>
      </c>
      <c r="BA55" s="40" t="s">
        <v>25</v>
      </c>
      <c r="BB55" s="228">
        <f>SUM(AW53+AW54+AW56+AW57)</f>
        <v>7</v>
      </c>
      <c r="BC55" s="39">
        <f>IF(AV55&gt;AW54,1,0)+IF(AX55&gt;AW56,1,0)+IF(AU55&gt;AW53,1,0)+IF(AY55&gt;AW57,1,0)</f>
        <v>1</v>
      </c>
      <c r="BD55" s="40" t="s">
        <v>25</v>
      </c>
      <c r="BE55" s="41">
        <f>IF(AV55&lt;AW54,1,0)+IF(AX55&lt;AW56,1,0)+IF(AU55&lt;AW53,1,0)+IF(AY55&lt;AW57,1,0)</f>
        <v>3</v>
      </c>
      <c r="BF55" s="44">
        <f>IF(BC55+BE55=0,"",RANK(BH55,BH53:BH59))</f>
        <v>4</v>
      </c>
      <c r="BH55" s="43">
        <f>IF(AZ55+BB55=0,"",((BC55*100-BE55*50)+(AZ55*10-BB55*7)))</f>
        <v>-79</v>
      </c>
      <c r="BJ55" s="38" t="str">
        <f>seeding!B122</f>
        <v>Müller Ralph</v>
      </c>
      <c r="BK55" s="112" t="str">
        <f>Playlist!Z14</f>
        <v>1</v>
      </c>
      <c r="BL55" s="112" t="str">
        <f>Playlist!H12</f>
        <v>0</v>
      </c>
      <c r="BM55" s="122"/>
      <c r="BN55" s="112" t="str">
        <f>Playlist!AE25</f>
        <v>0</v>
      </c>
      <c r="BO55" s="39">
        <f>SUM(BK55+BL55+BN55)</f>
        <v>1</v>
      </c>
      <c r="BP55" s="40" t="s">
        <v>25</v>
      </c>
      <c r="BQ55" s="41">
        <f>SUM(BM53+BM54+BM56)</f>
        <v>6</v>
      </c>
      <c r="BR55" s="39">
        <f>IF(BL55&gt;BM54,1,0)+IF(BN55&gt;BM56,1,0)+IF(BK55&gt;BM53,1,0)</f>
        <v>0</v>
      </c>
      <c r="BS55" s="40" t="s">
        <v>25</v>
      </c>
      <c r="BT55" s="41">
        <f>IF(BL55&lt;BM54,1,0)+IF(BN55&lt;BM56,1,0)+IF(BK55&lt;BM53,1,0)</f>
        <v>3</v>
      </c>
      <c r="BU55" s="44">
        <f>IF(BR55+BT55=0,"",RANK(BW55,BW53:BW59))</f>
        <v>4</v>
      </c>
      <c r="BW55" s="43">
        <f>IF(BO55+BQ55=0,"",((BR55*100-BT55*50)+(BO55*10-BQ55*7)))</f>
        <v>-182</v>
      </c>
      <c r="CL55" s="43">
        <f>IF(CD55+CF55=0,"",((CG55*100-CI55*50)+(CD55*10-CF55*7)))</f>
      </c>
    </row>
    <row r="56" spans="1:90" ht="23.25" customHeight="1" thickBot="1">
      <c r="A56" s="230" t="str">
        <f>seeding!B157</f>
        <v>Szasz Laslo</v>
      </c>
      <c r="B56" s="113" t="str">
        <f>Playlist!H58</f>
        <v>0</v>
      </c>
      <c r="C56" s="113" t="str">
        <f>Playlist!AL27</f>
        <v>0</v>
      </c>
      <c r="D56" s="113" t="str">
        <f>Playlist!AL4</f>
        <v>0</v>
      </c>
      <c r="E56" s="123"/>
      <c r="F56" s="49">
        <f>SUM(B56+C56+D56)</f>
        <v>0</v>
      </c>
      <c r="G56" s="50" t="s">
        <v>25</v>
      </c>
      <c r="H56" s="51">
        <f>SUM(E53+E54+E55)</f>
        <v>6</v>
      </c>
      <c r="I56" s="49">
        <f>IF(C56&gt;E54,1,0)+IF(D56&gt;E55,1,0)+IF(B56&gt;E53,1,0)</f>
        <v>0</v>
      </c>
      <c r="J56" s="50" t="s">
        <v>25</v>
      </c>
      <c r="K56" s="51">
        <f>IF(C56&lt;E54,1,0)+IF(D56&lt;E55,1,0)+IF(B56&lt;E53,1,0)</f>
        <v>3</v>
      </c>
      <c r="L56" s="53">
        <f>IF(I56+K56=0,"",RANK(N56,N53:N59))</f>
        <v>4</v>
      </c>
      <c r="N56" s="43">
        <f>IF(F56+H56=0,"",((I56*100-K56*50)+(F56*10-H56*7)))</f>
        <v>-192</v>
      </c>
      <c r="O56" s="43"/>
      <c r="P56" s="230" t="str">
        <f>seeding!B149</f>
        <v>Rühle Daniel</v>
      </c>
      <c r="Q56" s="113" t="str">
        <f>Playlist!T13</f>
        <v>0</v>
      </c>
      <c r="R56" s="113" t="str">
        <f>Playlist!AF24</f>
        <v>0</v>
      </c>
      <c r="S56" s="113" t="str">
        <f>Playlist!AF20</f>
        <v>0</v>
      </c>
      <c r="T56" s="123"/>
      <c r="U56" s="49">
        <f>SUM(Q56+R56+S56)</f>
        <v>0</v>
      </c>
      <c r="V56" s="50" t="s">
        <v>25</v>
      </c>
      <c r="W56" s="51">
        <f>SUM(T53+T54+T55)</f>
        <v>6</v>
      </c>
      <c r="X56" s="49">
        <f>IF(R56&gt;T54,1,0)+IF(S56&gt;T55,1,0)+IF(Q56&gt;T53,1,0)</f>
        <v>0</v>
      </c>
      <c r="Y56" s="50" t="s">
        <v>25</v>
      </c>
      <c r="Z56" s="51">
        <f>IF(R56&lt;T54,1,0)+IF(S56&lt;T55,1,0)+IF(Q56&lt;T53,1,0)</f>
        <v>3</v>
      </c>
      <c r="AA56" s="53">
        <f>IF(X56+Z56=0,"",RANK(AC56,AC53:AC59))</f>
        <v>4</v>
      </c>
      <c r="AC56" s="43">
        <f>IF(U56+W56=0,"",((X56*100-Z56*50)+(U56*10-W56*7)))</f>
        <v>-192</v>
      </c>
      <c r="AD56" s="43"/>
      <c r="AE56" s="230" t="str">
        <f>seeding!B141</f>
        <v>Bach Michael</v>
      </c>
      <c r="AF56" s="113" t="str">
        <f>Playlist!T36</f>
        <v>0</v>
      </c>
      <c r="AG56" s="113" t="str">
        <f>Playlist!T6</f>
        <v>0</v>
      </c>
      <c r="AH56" s="113" t="str">
        <f>Playlist!T26</f>
        <v>0</v>
      </c>
      <c r="AI56" s="123"/>
      <c r="AJ56" s="49">
        <f>SUM(AF56+AG56+AH56)</f>
        <v>0</v>
      </c>
      <c r="AK56" s="50" t="s">
        <v>25</v>
      </c>
      <c r="AL56" s="51">
        <f>SUM(AI53+AI54+AI55)</f>
        <v>6</v>
      </c>
      <c r="AM56" s="49">
        <f>IF(AG56&gt;AI54,1,0)+IF(AH56&gt;AI55,1,0)+IF(AF56&gt;AI53,1,0)</f>
        <v>0</v>
      </c>
      <c r="AN56" s="50" t="s">
        <v>25</v>
      </c>
      <c r="AO56" s="51">
        <f>IF(AG56&lt;AI54,1,0)+IF(AH56&lt;AI55,1,0)+IF(AF56&lt;AI53,1,0)</f>
        <v>3</v>
      </c>
      <c r="AP56" s="53">
        <f>IF(AM56+AO56=0,"",RANK(AR56,AR53:AR59))</f>
        <v>4</v>
      </c>
      <c r="AR56" s="43">
        <f>IF(AJ56+AL56=0,"",((AM56*100-AO56*50)+(AJ56*10-AL56*7)))</f>
        <v>-192</v>
      </c>
      <c r="AT56" s="38" t="str">
        <f>seeding!B133</f>
        <v>Balla Soma</v>
      </c>
      <c r="AU56" s="112" t="str">
        <f>Playlist!Z57</f>
        <v>0</v>
      </c>
      <c r="AV56" s="112" t="str">
        <f>Playlist!AF11</f>
        <v>1</v>
      </c>
      <c r="AW56" s="112" t="str">
        <f>Playlist!G8</f>
        <v>1</v>
      </c>
      <c r="AX56" s="122"/>
      <c r="AY56" s="225" t="str">
        <f>Playlist!T32</f>
        <v>1</v>
      </c>
      <c r="AZ56" s="226">
        <f>SUM(AU56+AV56+AW56+AY56)</f>
        <v>3</v>
      </c>
      <c r="BA56" s="47" t="s">
        <v>25</v>
      </c>
      <c r="BB56" s="228">
        <f>SUM(AX53+AX54+AX55+AX57)</f>
        <v>8</v>
      </c>
      <c r="BC56" s="39">
        <f>IF(AV56&gt;AX54,1,0)+IF(AW56&gt;AX55,1,0)+IF(AU56&gt;AX53,1,0)+IF(AY56&gt;AX57,1,0)</f>
        <v>0</v>
      </c>
      <c r="BD56" s="47" t="s">
        <v>25</v>
      </c>
      <c r="BE56" s="41">
        <f>IF(AV56&lt;AX54,1,0)+IF(AW56&lt;AX55,1,0)+IF(AU56&lt;AX53,1,0)+IF(AY56&lt;AX57,1,0)</f>
        <v>4</v>
      </c>
      <c r="BF56" s="44">
        <f>IF(BC56+BE56=0,"",RANK(BH56,BH53:BH59))</f>
        <v>5</v>
      </c>
      <c r="BH56" s="43">
        <f>IF(AZ56+BB56=0,"",((BC56*100-BE56*50)+(AZ56*10-BB56*7)))</f>
        <v>-226</v>
      </c>
      <c r="BJ56" s="230" t="str">
        <f>seeding!B125</f>
        <v>Ruberg Shachar</v>
      </c>
      <c r="BK56" s="113" t="str">
        <f>Playlist!AL12</f>
        <v>0</v>
      </c>
      <c r="BL56" s="113" t="str">
        <f>Playlist!H32</f>
        <v>0</v>
      </c>
      <c r="BM56" s="113" t="str">
        <f>Playlist!AF25</f>
        <v>2</v>
      </c>
      <c r="BN56" s="123"/>
      <c r="BO56" s="49">
        <f>SUM(BK56+BL56+BM56)</f>
        <v>2</v>
      </c>
      <c r="BP56" s="50" t="s">
        <v>25</v>
      </c>
      <c r="BQ56" s="51">
        <f>SUM(BN53+BN54+BN55)</f>
        <v>4</v>
      </c>
      <c r="BR56" s="49">
        <f>IF(BL56&gt;BN54,1,0)+IF(BM56&gt;BN55,1,0)+IF(BK56&gt;BN53,1,0)</f>
        <v>1</v>
      </c>
      <c r="BS56" s="50" t="s">
        <v>25</v>
      </c>
      <c r="BT56" s="51">
        <f>IF(BL56&lt;BN54,1,0)+IF(BM56&lt;BN55,1,0)+IF(BK56&lt;BN53,1,0)</f>
        <v>2</v>
      </c>
      <c r="BU56" s="53">
        <f>IF(BR56+BT56=0,"",RANK(BW56,BW53:BW59))</f>
        <v>3</v>
      </c>
      <c r="BW56" s="43">
        <f>IF(BO56+BQ56=0,"",((BR56*100-BT56*50)+(BO56*10-BQ56*7)))</f>
        <v>-8</v>
      </c>
      <c r="CL56" s="43">
        <f>IF(CD56+CF56=0,"",((CG56*100-CI56*50)+(CD56*10-CF56*7)))</f>
      </c>
    </row>
    <row r="57" spans="1:66" s="24" customFormat="1" ht="23.25" customHeight="1" thickBot="1">
      <c r="A57" s="54"/>
      <c r="B57" s="114"/>
      <c r="C57" s="115"/>
      <c r="D57" s="115"/>
      <c r="E57" s="115"/>
      <c r="F57" s="25"/>
      <c r="G57" s="26"/>
      <c r="H57" s="25"/>
      <c r="I57" s="25"/>
      <c r="J57" s="25"/>
      <c r="K57" s="25"/>
      <c r="L57" s="25"/>
      <c r="P57" s="54"/>
      <c r="Q57" s="126"/>
      <c r="R57" s="126"/>
      <c r="S57" s="126"/>
      <c r="T57" s="126"/>
      <c r="AE57" s="54"/>
      <c r="AF57" s="126"/>
      <c r="AG57" s="126"/>
      <c r="AH57" s="126"/>
      <c r="AI57" s="126"/>
      <c r="AT57" s="230" t="str">
        <f>seeding!B164</f>
        <v>Munraj Pal</v>
      </c>
      <c r="AU57" s="218" t="str">
        <f>Playlist!S35</f>
        <v>1</v>
      </c>
      <c r="AV57" s="218" t="str">
        <f>Playlist!AK49</f>
        <v>2</v>
      </c>
      <c r="AW57" s="218" t="str">
        <f>Playlist!M44</f>
        <v>2</v>
      </c>
      <c r="AX57" s="219" t="str">
        <f>Playlist!S32</f>
        <v>2</v>
      </c>
      <c r="AY57" s="220"/>
      <c r="AZ57" s="227">
        <f>SUM(AU57+AV57+AW57+AX57)</f>
        <v>7</v>
      </c>
      <c r="BA57" s="222" t="s">
        <v>25</v>
      </c>
      <c r="BB57" s="229">
        <f>SUM(AY53+AY54+AY55+AY56)</f>
        <v>3</v>
      </c>
      <c r="BC57" s="221">
        <f>IF(AV57&gt;AY54,1,0)+IF(AW57&gt;AY55,1,0)+IF(AU57&gt;AY53,1,0)+IF(AX57&gt;AY56,1,0)</f>
        <v>3</v>
      </c>
      <c r="BD57" s="222" t="s">
        <v>25</v>
      </c>
      <c r="BE57" s="223">
        <f>IF(AV57&lt;AY54,1,0)+IF(AW57&lt;AY55,1,0)+IF(AU57&lt;AY53,1,0)+IF(AX57&lt;AY56,1,0)</f>
        <v>1</v>
      </c>
      <c r="BF57" s="224">
        <v>2</v>
      </c>
      <c r="BG57" s="36"/>
      <c r="BH57" s="43">
        <f>IF(AZ57+BB57=0,"",((BC57*100-BE57*50)+(AZ57*10-BB57*7)))</f>
        <v>299</v>
      </c>
      <c r="BI57" s="36"/>
      <c r="BJ57" s="54"/>
      <c r="BK57" s="126"/>
      <c r="BL57" s="126"/>
      <c r="BM57" s="126"/>
      <c r="BN57" s="126"/>
    </row>
    <row r="58" spans="2:66" s="24" customFormat="1" ht="21" customHeight="1">
      <c r="B58" s="114"/>
      <c r="C58" s="115"/>
      <c r="D58" s="115"/>
      <c r="E58" s="115"/>
      <c r="F58" s="25"/>
      <c r="G58" s="26"/>
      <c r="H58" s="25"/>
      <c r="I58" s="25"/>
      <c r="J58" s="25"/>
      <c r="K58" s="25"/>
      <c r="L58" s="25"/>
      <c r="Q58" s="126"/>
      <c r="R58" s="126"/>
      <c r="S58" s="126"/>
      <c r="T58" s="126"/>
      <c r="AF58" s="126"/>
      <c r="AG58" s="126"/>
      <c r="AH58" s="126"/>
      <c r="AI58" s="126"/>
      <c r="AU58" s="126"/>
      <c r="AV58" s="126"/>
      <c r="AW58" s="126"/>
      <c r="AX58" s="126"/>
      <c r="AY58" s="126"/>
      <c r="BK58" s="126"/>
      <c r="BL58" s="126"/>
      <c r="BM58" s="126"/>
      <c r="BN58" s="126"/>
    </row>
    <row r="59" spans="16:76" ht="21" customHeight="1" thickBot="1">
      <c r="P59" s="24"/>
      <c r="Q59" s="124"/>
      <c r="R59" s="124"/>
      <c r="S59" s="124"/>
      <c r="T59" s="124"/>
      <c r="U59" s="57"/>
      <c r="V59" s="26"/>
      <c r="W59" s="57"/>
      <c r="X59" s="57"/>
      <c r="Y59" s="57"/>
      <c r="Z59" s="57"/>
      <c r="AA59" s="57"/>
      <c r="AE59" s="24"/>
      <c r="AF59" s="124"/>
      <c r="AG59" s="124"/>
      <c r="AH59" s="124"/>
      <c r="AI59" s="124"/>
      <c r="AJ59" s="57"/>
      <c r="AK59" s="26"/>
      <c r="AL59" s="57"/>
      <c r="AM59" s="57"/>
      <c r="AN59" s="57"/>
      <c r="AO59" s="57"/>
      <c r="AP59" s="57"/>
      <c r="BJ59" s="55"/>
      <c r="BK59" s="129"/>
      <c r="BL59" s="129"/>
      <c r="BM59" s="129"/>
      <c r="BN59" s="129"/>
      <c r="BO59" s="55"/>
      <c r="BP59" s="55"/>
      <c r="BQ59" s="55"/>
      <c r="BR59" s="55"/>
      <c r="BS59" s="55"/>
      <c r="BT59" s="55"/>
      <c r="BU59" s="55"/>
      <c r="BV59" s="55"/>
      <c r="BW59" s="55"/>
      <c r="BX59" s="55"/>
    </row>
    <row r="60" spans="1:73" ht="23.25" customHeight="1">
      <c r="A60" s="31" t="s">
        <v>57</v>
      </c>
      <c r="B60" s="117"/>
      <c r="C60" s="118"/>
      <c r="D60" s="118"/>
      <c r="E60" s="119"/>
      <c r="F60" s="32" t="s">
        <v>16</v>
      </c>
      <c r="G60" s="33"/>
      <c r="H60" s="34" t="s">
        <v>17</v>
      </c>
      <c r="I60" s="32" t="s">
        <v>18</v>
      </c>
      <c r="J60" s="33"/>
      <c r="K60" s="34" t="s">
        <v>19</v>
      </c>
      <c r="L60" s="35" t="s">
        <v>20</v>
      </c>
      <c r="P60" s="31" t="s">
        <v>58</v>
      </c>
      <c r="Q60" s="117"/>
      <c r="R60" s="118"/>
      <c r="S60" s="118"/>
      <c r="T60" s="119"/>
      <c r="U60" s="32" t="s">
        <v>16</v>
      </c>
      <c r="V60" s="33"/>
      <c r="W60" s="34" t="s">
        <v>17</v>
      </c>
      <c r="X60" s="32" t="s">
        <v>18</v>
      </c>
      <c r="Y60" s="33"/>
      <c r="Z60" s="34" t="s">
        <v>19</v>
      </c>
      <c r="AA60" s="35" t="s">
        <v>20</v>
      </c>
      <c r="AE60" s="31" t="s">
        <v>59</v>
      </c>
      <c r="AF60" s="117"/>
      <c r="AG60" s="118"/>
      <c r="AH60" s="118"/>
      <c r="AI60" s="119"/>
      <c r="AJ60" s="32" t="s">
        <v>16</v>
      </c>
      <c r="AK60" s="33"/>
      <c r="AL60" s="34" t="s">
        <v>17</v>
      </c>
      <c r="AM60" s="32" t="s">
        <v>18</v>
      </c>
      <c r="AN60" s="33"/>
      <c r="AO60" s="34" t="s">
        <v>19</v>
      </c>
      <c r="AP60" s="35" t="s">
        <v>20</v>
      </c>
      <c r="AT60" s="31" t="s">
        <v>60</v>
      </c>
      <c r="AU60" s="117"/>
      <c r="AV60" s="118"/>
      <c r="AW60" s="118"/>
      <c r="AX60" s="118"/>
      <c r="AY60" s="118"/>
      <c r="AZ60" s="32" t="s">
        <v>16</v>
      </c>
      <c r="BA60" s="33"/>
      <c r="BB60" s="34" t="s">
        <v>17</v>
      </c>
      <c r="BC60" s="32" t="s">
        <v>18</v>
      </c>
      <c r="BD60" s="33"/>
      <c r="BE60" s="34" t="s">
        <v>19</v>
      </c>
      <c r="BF60" s="35" t="s">
        <v>20</v>
      </c>
      <c r="BJ60" s="31" t="s">
        <v>61</v>
      </c>
      <c r="BK60" s="117"/>
      <c r="BL60" s="118"/>
      <c r="BM60" s="118"/>
      <c r="BN60" s="119"/>
      <c r="BO60" s="32" t="s">
        <v>16</v>
      </c>
      <c r="BP60" s="33"/>
      <c r="BQ60" s="34" t="s">
        <v>17</v>
      </c>
      <c r="BR60" s="32" t="s">
        <v>18</v>
      </c>
      <c r="BS60" s="33"/>
      <c r="BT60" s="34" t="s">
        <v>19</v>
      </c>
      <c r="BU60" s="35" t="s">
        <v>20</v>
      </c>
    </row>
    <row r="61" spans="1:90" ht="23.25" customHeight="1">
      <c r="A61" s="38" t="str">
        <f>seeding!B11</f>
        <v>Walker Lee</v>
      </c>
      <c r="B61" s="120"/>
      <c r="C61" s="121">
        <v>2</v>
      </c>
      <c r="D61" s="121" t="str">
        <f>Playlist!S39</f>
        <v>2</v>
      </c>
      <c r="E61" s="121" t="str">
        <f>Playlist!AE35</f>
        <v>2</v>
      </c>
      <c r="F61" s="39">
        <f>SUM(C61+D61+E61)</f>
        <v>6</v>
      </c>
      <c r="G61" s="40" t="s">
        <v>25</v>
      </c>
      <c r="H61" s="41">
        <f>SUM(B62+B63+B64)</f>
        <v>0</v>
      </c>
      <c r="I61" s="39">
        <f>IF(C61&gt;B62,1,0)+IF(D61&gt;B63,1,0)+IF(E61&gt;B64,1,0)</f>
        <v>2</v>
      </c>
      <c r="J61" s="40" t="s">
        <v>25</v>
      </c>
      <c r="K61" s="41">
        <f>IF(C61&lt;B62,1,0)+IF(D61&lt;B63,1,0)+IF(E61&lt;B64,1,0)</f>
        <v>1</v>
      </c>
      <c r="L61" s="42">
        <v>1</v>
      </c>
      <c r="N61" s="43">
        <f>IF(F61+H61=0,"",((I61*100-K61*50)+(F61*10-H61*7)))</f>
        <v>210</v>
      </c>
      <c r="O61" s="43"/>
      <c r="P61" s="38" t="str">
        <f>seeding!B19</f>
        <v>Cope Jamie</v>
      </c>
      <c r="Q61" s="120"/>
      <c r="R61" s="121" t="str">
        <f>Playlist!M35</f>
        <v>2</v>
      </c>
      <c r="S61" s="121" t="str">
        <f>Playlist!Y37</f>
        <v>2</v>
      </c>
      <c r="T61" s="121" t="str">
        <f>Playlist!AK39</f>
        <v>2</v>
      </c>
      <c r="U61" s="39">
        <f>SUM(R61+S61+T61)</f>
        <v>6</v>
      </c>
      <c r="V61" s="40" t="s">
        <v>25</v>
      </c>
      <c r="W61" s="41">
        <f>SUM(Q62+Q63+Q64)</f>
        <v>0</v>
      </c>
      <c r="X61" s="39">
        <f>IF(R61&gt;Q62,1,0)+IF(S61&gt;Q63,1,0)+IF(T61&gt;Q64,1,0)</f>
        <v>3</v>
      </c>
      <c r="Y61" s="40" t="s">
        <v>25</v>
      </c>
      <c r="Z61" s="41">
        <f>IF(R61&lt;Q62,1,0)+IF(S61&lt;Q63,1,0)+IF(T61&lt;Q64,1,0)</f>
        <v>0</v>
      </c>
      <c r="AA61" s="44">
        <f>IF(X61+Z61=0,"",RANK(AC61,AC61:AC65))</f>
        <v>1</v>
      </c>
      <c r="AC61" s="43">
        <f>IF(U61+W61=0,"",((X61*100-Z61*50)+(U61*10-W61*7)))</f>
        <v>360</v>
      </c>
      <c r="AD61" s="43"/>
      <c r="AE61" s="38" t="str">
        <f>seeding!B27</f>
        <v>O'Brien Fergal</v>
      </c>
      <c r="AF61" s="120"/>
      <c r="AG61" s="121" t="str">
        <f>Playlist!M43</f>
        <v>2</v>
      </c>
      <c r="AH61" s="121" t="str">
        <f>Playlist!AK41</f>
        <v>2</v>
      </c>
      <c r="AI61" s="121" t="str">
        <f>Playlist!Y16</f>
        <v>2</v>
      </c>
      <c r="AJ61" s="39">
        <f>SUM(AG61+AH61+AI61)</f>
        <v>6</v>
      </c>
      <c r="AK61" s="40" t="s">
        <v>25</v>
      </c>
      <c r="AL61" s="41">
        <f>SUM(AF62+AF63+AF64)</f>
        <v>0</v>
      </c>
      <c r="AM61" s="39">
        <f>IF(AG61&gt;AF62,1,0)+IF(AH61&gt;AF63,1,0)+IF(AI61&gt;AF64,1,0)</f>
        <v>3</v>
      </c>
      <c r="AN61" s="40" t="s">
        <v>25</v>
      </c>
      <c r="AO61" s="41">
        <f>IF(AG61&lt;AF62,1,0)+IF(AH61&lt;AF63,1,0)+IF(AI61&lt;AF64,1,0)</f>
        <v>0</v>
      </c>
      <c r="AP61" s="42">
        <f>IF(AM61+AO61=0,"",RANK(AR61,AR61:AR65))</f>
        <v>1</v>
      </c>
      <c r="AR61" s="43">
        <f>IF(AJ61+AL61=0,"",((AM61*100-AO61*50)+(AJ61*10-AL61*7)))</f>
        <v>360</v>
      </c>
      <c r="AT61" s="38" t="str">
        <f>seeding!B35</f>
        <v>Drago Tony</v>
      </c>
      <c r="AU61" s="120"/>
      <c r="AV61" s="121" t="str">
        <f>Playlist!G42</f>
        <v>2</v>
      </c>
      <c r="AW61" s="121" t="str">
        <f>Playlist!S38</f>
        <v>2</v>
      </c>
      <c r="AX61" s="121" t="str">
        <f>Playlist!AE40</f>
        <v>2</v>
      </c>
      <c r="AY61" s="215"/>
      <c r="AZ61" s="226">
        <f>SUM(AV61+AW61+AX61+AY61)</f>
        <v>6</v>
      </c>
      <c r="BA61" s="40" t="s">
        <v>25</v>
      </c>
      <c r="BB61" s="228">
        <f>SUM(AU62+AU63+AU64+AU65)</f>
        <v>0</v>
      </c>
      <c r="BC61" s="39">
        <f>IF(AV61&gt;AU62,1,0)+IF(AW61&gt;AU63,1,0)+IF(AX61&gt;AU64,1,0)+IF(AY61&gt;AU65,1,0)</f>
        <v>3</v>
      </c>
      <c r="BD61" s="40" t="s">
        <v>25</v>
      </c>
      <c r="BE61" s="41">
        <f>IF(AV61&lt;AU62,1,0)+IF(AW61&lt;AU63,1,0)+IF(AX61&lt;AU64,1,0)+IF(AY61&lt;AU65,1,0)</f>
        <v>0</v>
      </c>
      <c r="BF61" s="44">
        <f>IF(BC61+BE61=0,"",RANK(BH61,BH61:BH67))</f>
        <v>1</v>
      </c>
      <c r="BH61" s="43">
        <f>IF(AZ61+BB61=0,"",((BC61*100-BE61*50)+(AZ61*10-BB61*7)))</f>
        <v>360</v>
      </c>
      <c r="BJ61" s="38" t="str">
        <f>seeding!B43</f>
        <v>Lippe Sascha</v>
      </c>
      <c r="BK61" s="120"/>
      <c r="BL61" s="121" t="str">
        <f>Playlist!G17</f>
        <v>1</v>
      </c>
      <c r="BM61" s="121" t="str">
        <f>Playlist!S57</f>
        <v>2</v>
      </c>
      <c r="BN61" s="121" t="str">
        <f>Playlist!AE43</f>
        <v>2</v>
      </c>
      <c r="BO61" s="39">
        <f>SUM(BL61+BM61+BN61)</f>
        <v>5</v>
      </c>
      <c r="BP61" s="40" t="s">
        <v>25</v>
      </c>
      <c r="BQ61" s="41">
        <f>SUM(BK62+BK63+BK64)</f>
        <v>2</v>
      </c>
      <c r="BR61" s="39">
        <f>IF(BL61&gt;BK62,1,0)+IF(BM61&gt;BK63,1,0)+IF(BN61&gt;BK64,1,0)</f>
        <v>2</v>
      </c>
      <c r="BS61" s="40" t="s">
        <v>25</v>
      </c>
      <c r="BT61" s="41">
        <f>IF(BL61&lt;BK62,1,0)+IF(BM61&lt;BK63,1,0)+IF(BN61&lt;BK64,1,0)</f>
        <v>1</v>
      </c>
      <c r="BU61" s="44">
        <f>IF(BR61+BT61=0,"",RANK(BW61,BW61:BW67))</f>
        <v>2</v>
      </c>
      <c r="BW61" s="43">
        <f>IF(BO61+BQ61=0,"",((BR61*100-BT61*50)+(BO61*10-BQ61*7)))</f>
        <v>186</v>
      </c>
      <c r="CL61" s="43">
        <f>IF(CD61+CF61=0,"",((CG61*100-CI61*50)+(CD61*10-CF61*7)))</f>
      </c>
    </row>
    <row r="62" spans="1:90" ht="23.25" customHeight="1">
      <c r="A62" s="38" t="str">
        <f>seeding!B76</f>
        <v>Popovic Miro</v>
      </c>
      <c r="B62" s="112" t="str">
        <f>Playlist!H37</f>
        <v>0</v>
      </c>
      <c r="C62" s="122"/>
      <c r="D62" s="112" t="str">
        <f>Playlist!H22</f>
        <v>2</v>
      </c>
      <c r="E62" s="112" t="str">
        <f>Playlist!M49</f>
        <v>2</v>
      </c>
      <c r="F62" s="39">
        <f>SUM(B62+D62+E62)</f>
        <v>4</v>
      </c>
      <c r="G62" s="47" t="s">
        <v>25</v>
      </c>
      <c r="H62" s="41">
        <f>SUM(C61+C63+C64)</f>
        <v>3</v>
      </c>
      <c r="I62" s="39">
        <f>IF(B62&gt;C61,1,0)+IF(D62&gt;C63,1,0)+IF(E62&gt;C64,1,0)</f>
        <v>3</v>
      </c>
      <c r="J62" s="47" t="s">
        <v>25</v>
      </c>
      <c r="K62" s="41">
        <f>IF(B62&lt;C61,1,0)+IF(D62&lt;C63,1,0)+IF(E62&lt;C64,1,0)</f>
        <v>0</v>
      </c>
      <c r="L62" s="42">
        <v>2</v>
      </c>
      <c r="N62" s="43">
        <f>IF(F62+H62=0,"",((I62*100-K62*50)+(F62*10-H62*7)))</f>
        <v>319</v>
      </c>
      <c r="O62" s="43"/>
      <c r="P62" s="38" t="str">
        <f>seeding!B68</f>
        <v>Heeger Michael</v>
      </c>
      <c r="Q62" s="112" t="str">
        <f>Playlist!N35</f>
        <v>0</v>
      </c>
      <c r="R62" s="122"/>
      <c r="S62" s="112" t="str">
        <f>Playlist!N6</f>
        <v>1</v>
      </c>
      <c r="T62" s="112" t="str">
        <f>Playlist!M48</f>
        <v>0</v>
      </c>
      <c r="U62" s="39">
        <f>SUM(Q62+S62+T62)</f>
        <v>1</v>
      </c>
      <c r="V62" s="47" t="s">
        <v>25</v>
      </c>
      <c r="W62" s="41">
        <f>SUM(R61+R63+R64)</f>
        <v>6</v>
      </c>
      <c r="X62" s="39">
        <f>IF(Q62&gt;R61,1,0)+IF(S62&gt;R63,1,0)+IF(T62&gt;R64,1,0)</f>
        <v>0</v>
      </c>
      <c r="Y62" s="47" t="s">
        <v>25</v>
      </c>
      <c r="Z62" s="41">
        <f>IF(Q62&lt;R61,1,0)+IF(S62&lt;R63,1,0)+IF(T62&lt;R64,1,0)</f>
        <v>3</v>
      </c>
      <c r="AA62" s="44">
        <f>IF(X62+Z62=0,"",RANK(AC62,AC61:AC65))</f>
        <v>4</v>
      </c>
      <c r="AC62" s="43">
        <f>IF(U62+W62=0,"",((X62*100-Z62*50)+(U62*10-W62*7)))</f>
        <v>-182</v>
      </c>
      <c r="AD62" s="43"/>
      <c r="AE62" s="38" t="str">
        <f>seeding!B60</f>
        <v>Meyer Hajo</v>
      </c>
      <c r="AF62" s="112" t="str">
        <f>Playlist!N43</f>
        <v>0</v>
      </c>
      <c r="AG62" s="122"/>
      <c r="AH62" s="112" t="str">
        <f>Playlist!AL5</f>
        <v>2</v>
      </c>
      <c r="AI62" s="112" t="str">
        <f>Playlist!AK21</f>
        <v>2</v>
      </c>
      <c r="AJ62" s="39">
        <f>SUM(AF62+AH62+AI62)</f>
        <v>4</v>
      </c>
      <c r="AK62" s="47" t="s">
        <v>25</v>
      </c>
      <c r="AL62" s="41">
        <f>SUM(AG61+AG63+AG64)</f>
        <v>2</v>
      </c>
      <c r="AM62" s="39">
        <f>IF(AF62&gt;AG61,1,0)+IF(AH62&gt;AG63,1,0)+IF(AI62&gt;AG64,1,0)</f>
        <v>2</v>
      </c>
      <c r="AN62" s="47" t="s">
        <v>25</v>
      </c>
      <c r="AO62" s="41">
        <f>IF(AF62&lt;AG61,1,0)+IF(AH62&lt;AG63,1,0)+IF(AI62&lt;AG64,1,0)</f>
        <v>1</v>
      </c>
      <c r="AP62" s="42">
        <f>IF(AM62+AO62=0,"",RANK(AR62,AR61:AR65))</f>
        <v>2</v>
      </c>
      <c r="AR62" s="43">
        <f>IF(AJ62+AL62=0,"",((AM62*100-AO62*50)+(AJ62*10-AL62*7)))</f>
        <v>176</v>
      </c>
      <c r="AT62" s="38" t="str">
        <f>seeding!B52</f>
        <v>Naeem Mohammed</v>
      </c>
      <c r="AU62" s="112" t="str">
        <f>Playlist!H42</f>
        <v>0</v>
      </c>
      <c r="AV62" s="122"/>
      <c r="AW62" s="112" t="str">
        <f>Playlist!S44</f>
        <v>2</v>
      </c>
      <c r="AX62" s="112" t="str">
        <f>Playlist!G11</f>
        <v>0</v>
      </c>
      <c r="AY62" s="216"/>
      <c r="AZ62" s="226">
        <f>SUM(AU62+AW62+AX62+AY62)</f>
        <v>2</v>
      </c>
      <c r="BA62" s="47" t="s">
        <v>25</v>
      </c>
      <c r="BB62" s="228">
        <f>SUM(AV61+AV63+AV64+AV65)</f>
        <v>4</v>
      </c>
      <c r="BC62" s="39">
        <f>IF(AU62&gt;AV61,1,0)+IF(AW62&gt;AV63,1,0)+IF(AX62&gt;AV64,1,0)+IF(AY62&gt;AV65,1,0)</f>
        <v>1</v>
      </c>
      <c r="BD62" s="47" t="s">
        <v>25</v>
      </c>
      <c r="BE62" s="41">
        <f>IF(AU62&lt;AV61,1,0)+IF(AW62&lt;AV63,1,0)+IF(AX62&lt;AV64,1,0)+IF(AY62&lt;AV65,1,0)</f>
        <v>2</v>
      </c>
      <c r="BF62" s="44">
        <f>IF(BC62+BE62=0,"",RANK(BH62,BH61:BH67))</f>
        <v>3</v>
      </c>
      <c r="BH62" s="43">
        <f>IF(AZ62+BB62=0,"",((BC62*100-BE62*50)+(AZ62*10-BB62*7)))</f>
        <v>-8</v>
      </c>
      <c r="BJ62" s="38" t="str">
        <f>seeding!B44</f>
        <v>Selt Matt</v>
      </c>
      <c r="BK62" s="112" t="str">
        <f>Playlist!H17</f>
        <v>2</v>
      </c>
      <c r="BL62" s="122"/>
      <c r="BM62" s="112" t="str">
        <f>Playlist!AK14</f>
        <v>2</v>
      </c>
      <c r="BN62" s="112" t="str">
        <f>Playlist!S11</f>
        <v>2</v>
      </c>
      <c r="BO62" s="39">
        <f>SUM(BK62+BM62+BN62)</f>
        <v>6</v>
      </c>
      <c r="BP62" s="47" t="s">
        <v>25</v>
      </c>
      <c r="BQ62" s="41">
        <f>SUM(BL61+BL63+BL64)</f>
        <v>1</v>
      </c>
      <c r="BR62" s="39">
        <f>IF(BK62&gt;BL61,1,0)+IF(BM62&gt;BL63,1,0)+IF(BN62&gt;BL64,1,0)</f>
        <v>3</v>
      </c>
      <c r="BS62" s="47" t="s">
        <v>25</v>
      </c>
      <c r="BT62" s="41">
        <f>IF(BK62&lt;BL61,1,0)+IF(BM62&lt;BL63,1,0)+IF(BN62&lt;BL64,1,0)</f>
        <v>0</v>
      </c>
      <c r="BU62" s="44">
        <f>IF(BR62+BT62=0,"",RANK(BW62,BW61:BW67))</f>
        <v>1</v>
      </c>
      <c r="BW62" s="43">
        <f>IF(BO62+BQ62=0,"",((BR62*100-BT62*50)+(BO62*10-BQ62*7)))</f>
        <v>353</v>
      </c>
      <c r="CL62" s="43">
        <f>IF(CD62+CF62=0,"",((CG62*100-CI62*50)+(CD62*10-CF62*7)))</f>
      </c>
    </row>
    <row r="63" spans="1:90" ht="23.25" customHeight="1">
      <c r="A63" s="38" t="str">
        <f>seeding!B91</f>
        <v>Schmidt Armin</v>
      </c>
      <c r="B63" s="112" t="str">
        <f>Playlist!T39</f>
        <v>0</v>
      </c>
      <c r="C63" s="112" t="str">
        <f>Playlist!G22</f>
        <v>0</v>
      </c>
      <c r="D63" s="122"/>
      <c r="E63" s="112" t="str">
        <f>Playlist!G28</f>
        <v>2</v>
      </c>
      <c r="F63" s="39">
        <f>SUM(B63+C63+E63)</f>
        <v>2</v>
      </c>
      <c r="G63" s="40" t="s">
        <v>25</v>
      </c>
      <c r="H63" s="41">
        <f>SUM(D61+D62+D64)</f>
        <v>4</v>
      </c>
      <c r="I63" s="39">
        <f>IF(C63&gt;D62,1,0)+IF(E63&gt;D64,1,0)+IF(B63&gt;D61,1,0)</f>
        <v>1</v>
      </c>
      <c r="J63" s="40" t="s">
        <v>25</v>
      </c>
      <c r="K63" s="41">
        <f>IF(C63&lt;D62,1,0)+IF(E63&lt;D64,1,0)+IF(B63&lt;D61,1,0)</f>
        <v>2</v>
      </c>
      <c r="L63" s="42">
        <f>IF(I63+K63=0,"",RANK(N63,N61:N65))</f>
        <v>3</v>
      </c>
      <c r="N63" s="43">
        <f>IF(F63+H63=0,"",((I63*100-K63*50)+(F63*10-H63*7)))</f>
        <v>-8</v>
      </c>
      <c r="O63" s="43"/>
      <c r="P63" s="38" t="str">
        <f>seeding!B99</f>
        <v>Schumann Malte</v>
      </c>
      <c r="Q63" s="112" t="str">
        <f>Playlist!Z37</f>
        <v>0</v>
      </c>
      <c r="R63" s="112" t="str">
        <f>Playlist!M6</f>
        <v>2</v>
      </c>
      <c r="S63" s="122"/>
      <c r="T63" s="112" t="str">
        <f>Playlist!S28</f>
        <v>0</v>
      </c>
      <c r="U63" s="39">
        <f>SUM(Q63+R63+T63)</f>
        <v>2</v>
      </c>
      <c r="V63" s="40" t="s">
        <v>25</v>
      </c>
      <c r="W63" s="41">
        <f>SUM(S61+S62+S64)</f>
        <v>5</v>
      </c>
      <c r="X63" s="39">
        <f>IF(R63&gt;S62,1,0)+IF(T63&gt;S64,1,0)+IF(Q63&gt;S61,1,0)</f>
        <v>1</v>
      </c>
      <c r="Y63" s="40" t="s">
        <v>25</v>
      </c>
      <c r="Z63" s="41">
        <f>IF(R63&lt;S62,1,0)+IF(T63&lt;S64,1,0)+IF(Q63&lt;S61,1,0)</f>
        <v>2</v>
      </c>
      <c r="AA63" s="44">
        <f>IF(X63+Z63=0,"",RANK(AC63,AC61:AC65))</f>
        <v>3</v>
      </c>
      <c r="AC63" s="43">
        <f>IF(U63+W63=0,"",((X63*100-Z63*50)+(U63*10-W63*7)))</f>
        <v>-15</v>
      </c>
      <c r="AD63" s="43"/>
      <c r="AE63" s="38" t="str">
        <f>seeding!B107</f>
        <v>Abart Roberto</v>
      </c>
      <c r="AF63" s="112" t="str">
        <f>Playlist!AL41</f>
        <v>0</v>
      </c>
      <c r="AG63" s="112" t="str">
        <f>Playlist!AK5</f>
        <v>0</v>
      </c>
      <c r="AH63" s="122"/>
      <c r="AI63" s="112" t="str">
        <f>Playlist!AE23</f>
        <v>2</v>
      </c>
      <c r="AJ63" s="39">
        <f>SUM(AF63+AG63+AI63)</f>
        <v>2</v>
      </c>
      <c r="AK63" s="40" t="s">
        <v>25</v>
      </c>
      <c r="AL63" s="41">
        <f>SUM(AH61+AH62+AH64)</f>
        <v>4</v>
      </c>
      <c r="AM63" s="39">
        <f>IF(AG63&gt;AH62,1,0)+IF(AI63&gt;AH64,1,0)+IF(AF63&gt;AH61,1,0)</f>
        <v>1</v>
      </c>
      <c r="AN63" s="40" t="s">
        <v>25</v>
      </c>
      <c r="AO63" s="41">
        <f>IF(AG63&lt;AH62,1,0)+IF(AI63&lt;AH64,1,0)+IF(AF63&lt;AH61,1,0)</f>
        <v>2</v>
      </c>
      <c r="AP63" s="42">
        <f>IF(AM63+AO63=0,"",RANK(AR63,AR61:AR65))</f>
        <v>3</v>
      </c>
      <c r="AR63" s="43">
        <f>IF(AJ63+AL63=0,"",((AM63*100-AO63*50)+(AJ63*10-AL63*7)))</f>
        <v>-8</v>
      </c>
      <c r="AT63" s="38" t="str">
        <f>seeding!B115</f>
        <v>Huber Ulrich</v>
      </c>
      <c r="AU63" s="112" t="str">
        <f>Playlist!T38</f>
        <v>0</v>
      </c>
      <c r="AV63" s="112" t="str">
        <f>Playlist!T44</f>
        <v>0</v>
      </c>
      <c r="AW63" s="122"/>
      <c r="AX63" s="112" t="str">
        <f>Playlist!AE22</f>
        <v>1</v>
      </c>
      <c r="AY63" s="216"/>
      <c r="AZ63" s="226">
        <f>SUM(AU63+AV63+AX63+AY63)</f>
        <v>1</v>
      </c>
      <c r="BA63" s="40" t="s">
        <v>25</v>
      </c>
      <c r="BB63" s="228">
        <f>SUM(AW61+AW62+AW64+AW65)</f>
        <v>6</v>
      </c>
      <c r="BC63" s="39">
        <f>IF(AV63&gt;AW62,1,0)+IF(AX63&gt;AW64,1,0)+IF(AU63&gt;AW61,1,0)+IF(AY63&gt;AW65,1,0)</f>
        <v>0</v>
      </c>
      <c r="BD63" s="40" t="s">
        <v>25</v>
      </c>
      <c r="BE63" s="41">
        <f>IF(AV63&lt;AW62,1,0)+IF(AX63&lt;AW64,1,0)+IF(AU63&lt;AW61,1,0)+IF(AY63&lt;AW65,1,0)</f>
        <v>3</v>
      </c>
      <c r="BF63" s="44">
        <f>IF(BC63+BE63=0,"",RANK(BH63,BH61:BH67))</f>
        <v>4</v>
      </c>
      <c r="BH63" s="43">
        <f>IF(AZ63+BB63=0,"",((BC63*100-BE63*50)+(AZ63*10-BB63*7)))</f>
        <v>-182</v>
      </c>
      <c r="BJ63" s="38" t="str">
        <f>seeding!B123</f>
        <v>Haimerl Robert</v>
      </c>
      <c r="BK63" s="112" t="str">
        <f>Playlist!T57</f>
        <v>0</v>
      </c>
      <c r="BL63" s="112" t="str">
        <f>Playlist!AL14</f>
        <v>0</v>
      </c>
      <c r="BM63" s="122"/>
      <c r="BN63" s="112" t="str">
        <f>Playlist!AK20</f>
        <v>2</v>
      </c>
      <c r="BO63" s="39">
        <f>SUM(BK63+BL63+BN63)</f>
        <v>2</v>
      </c>
      <c r="BP63" s="40" t="s">
        <v>25</v>
      </c>
      <c r="BQ63" s="41">
        <f>SUM(BM61+BM62+BM64)</f>
        <v>4</v>
      </c>
      <c r="BR63" s="39">
        <f>IF(BL63&gt;BM62,1,0)+IF(BN63&gt;BM64,1,0)+IF(BK63&gt;BM61,1,0)</f>
        <v>1</v>
      </c>
      <c r="BS63" s="40" t="s">
        <v>25</v>
      </c>
      <c r="BT63" s="41">
        <f>IF(BL63&lt;BM62,1,0)+IF(BN63&lt;BM64,1,0)+IF(BK63&lt;BM61,1,0)</f>
        <v>2</v>
      </c>
      <c r="BU63" s="44">
        <f>IF(BR63+BT63=0,"",RANK(BW63,BW61:BW67))</f>
        <v>3</v>
      </c>
      <c r="BW63" s="43">
        <f>IF(BO63+BQ63=0,"",((BR63*100-BT63*50)+(BO63*10-BQ63*7)))</f>
        <v>-8</v>
      </c>
      <c r="CL63" s="43">
        <f>IF(CD63+CF63=0,"",((CG63*100-CI63*50)+(CD63*10-CF63*7)))</f>
      </c>
    </row>
    <row r="64" spans="1:90" ht="23.25" customHeight="1" thickBot="1">
      <c r="A64" s="230" t="str">
        <f>seeding!B156</f>
        <v>von der Warth Jens</v>
      </c>
      <c r="B64" s="113" t="str">
        <f>Playlist!AF35</f>
        <v>0</v>
      </c>
      <c r="C64" s="113" t="str">
        <f>Playlist!N49</f>
        <v>1</v>
      </c>
      <c r="D64" s="113" t="str">
        <f>Playlist!H28</f>
        <v>0</v>
      </c>
      <c r="E64" s="123"/>
      <c r="F64" s="49">
        <f>SUM(B64+C64+D64)</f>
        <v>1</v>
      </c>
      <c r="G64" s="50" t="s">
        <v>25</v>
      </c>
      <c r="H64" s="51">
        <f>SUM(E61+E62+E63)</f>
        <v>6</v>
      </c>
      <c r="I64" s="49">
        <f>IF(C64&gt;E62,1,0)+IF(D64&gt;E63,1,0)+IF(B64&gt;E61,1,0)</f>
        <v>0</v>
      </c>
      <c r="J64" s="50" t="s">
        <v>25</v>
      </c>
      <c r="K64" s="51">
        <f>IF(C64&lt;E62,1,0)+IF(D64&lt;E63,1,0)+IF(B64&lt;E61,1,0)</f>
        <v>3</v>
      </c>
      <c r="L64" s="52">
        <f>IF(I64+K64=0,"",RANK(N64,N61:N65))</f>
        <v>4</v>
      </c>
      <c r="N64" s="43">
        <f>IF(F64+H64=0,"",((I64*100-K64*50)+(F64*10-H64*7)))</f>
        <v>-182</v>
      </c>
      <c r="O64" s="43"/>
      <c r="P64" s="230" t="str">
        <f>seeding!B148</f>
        <v>Brecel Luca</v>
      </c>
      <c r="Q64" s="113" t="str">
        <f>Playlist!AL39</f>
        <v>0</v>
      </c>
      <c r="R64" s="113" t="str">
        <f>Playlist!N48</f>
        <v>2</v>
      </c>
      <c r="S64" s="113" t="str">
        <f>Playlist!T28</f>
        <v>2</v>
      </c>
      <c r="T64" s="123"/>
      <c r="U64" s="49">
        <f>SUM(Q64+R64+S64)</f>
        <v>4</v>
      </c>
      <c r="V64" s="50" t="s">
        <v>25</v>
      </c>
      <c r="W64" s="51">
        <f>SUM(T61+T62+T63)</f>
        <v>2</v>
      </c>
      <c r="X64" s="49">
        <f>IF(R64&gt;T62,1,0)+IF(S64&gt;T63,1,0)+IF(Q64&gt;T61,1,0)</f>
        <v>2</v>
      </c>
      <c r="Y64" s="50" t="s">
        <v>25</v>
      </c>
      <c r="Z64" s="51">
        <f>IF(R64&lt;T62,1,0)+IF(S64&lt;T63,1,0)+IF(Q64&lt;T61,1,0)</f>
        <v>1</v>
      </c>
      <c r="AA64" s="53">
        <f>IF(X64+Z64=0,"",RANK(AC64,AC61:AC65))</f>
        <v>2</v>
      </c>
      <c r="AC64" s="43">
        <f>IF(U64+W64=0,"",((X64*100-Z64*50)+(U64*10-W64*7)))</f>
        <v>176</v>
      </c>
      <c r="AD64" s="43"/>
      <c r="AE64" s="230" t="str">
        <f>seeding!B140</f>
        <v>Jungk Christian</v>
      </c>
      <c r="AF64" s="113" t="str">
        <f>Playlist!Z16</f>
        <v>0</v>
      </c>
      <c r="AG64" s="113" t="str">
        <f>Playlist!AL21</f>
        <v>0</v>
      </c>
      <c r="AH64" s="113" t="str">
        <f>Playlist!AF23</f>
        <v>0</v>
      </c>
      <c r="AI64" s="123"/>
      <c r="AJ64" s="49">
        <f>SUM(AF64+AG64+AH64)</f>
        <v>0</v>
      </c>
      <c r="AK64" s="50" t="s">
        <v>25</v>
      </c>
      <c r="AL64" s="51">
        <f>SUM(AI61+AI62+AI63)</f>
        <v>6</v>
      </c>
      <c r="AM64" s="49">
        <f>IF(AG64&gt;AI62,1,0)+IF(AH64&gt;AI63,1,0)+IF(AF64&gt;AI61,1,0)</f>
        <v>0</v>
      </c>
      <c r="AN64" s="50" t="s">
        <v>25</v>
      </c>
      <c r="AO64" s="51">
        <f>IF(AG64&lt;AI62,1,0)+IF(AH64&lt;AI63,1,0)+IF(AF64&lt;AI61,1,0)</f>
        <v>3</v>
      </c>
      <c r="AP64" s="52">
        <f>IF(AM64+AO64=0,"",RANK(AR64,AR61:AR65))</f>
        <v>4</v>
      </c>
      <c r="AR64" s="43">
        <f>IF(AJ64+AL64=0,"",((AM64*100-AO64*50)+(AJ64*10-AL64*7)))</f>
        <v>-192</v>
      </c>
      <c r="AT64" s="230" t="str">
        <f>seeding!B132</f>
        <v>Brandmeier Wolfgang</v>
      </c>
      <c r="AU64" s="113" t="str">
        <f>Playlist!AF40</f>
        <v>0</v>
      </c>
      <c r="AV64" s="113" t="str">
        <f>Playlist!H11</f>
        <v>2</v>
      </c>
      <c r="AW64" s="113" t="str">
        <f>Playlist!AF22</f>
        <v>2</v>
      </c>
      <c r="AX64" s="123"/>
      <c r="AY64" s="217"/>
      <c r="AZ64" s="236">
        <f>SUM(AU64+AV64+AW64+AY64)</f>
        <v>4</v>
      </c>
      <c r="BA64" s="50" t="s">
        <v>25</v>
      </c>
      <c r="BB64" s="237">
        <f>SUM(AX61+AX62+AX63+AX65)</f>
        <v>3</v>
      </c>
      <c r="BC64" s="49">
        <f>IF(AV64&gt;AX62,1,0)+IF(AW64&gt;AX63,1,0)+IF(AU64&gt;AX61,1,0)+IF(AY64&gt;AX65,1,0)</f>
        <v>2</v>
      </c>
      <c r="BD64" s="50" t="s">
        <v>25</v>
      </c>
      <c r="BE64" s="51">
        <f>IF(AV64&lt;AX62,1,0)+IF(AW64&lt;AX63,1,0)+IF(AU64&lt;AX61,1,0)+IF(AY64&lt;AX65,1,0)</f>
        <v>1</v>
      </c>
      <c r="BF64" s="53">
        <f>IF(BC64+BE64=0,"",RANK(BH64,BH61:BH67))</f>
        <v>2</v>
      </c>
      <c r="BH64" s="43">
        <f>IF(AZ64+BB64=0,"",((BC64*100-BE64*50)+(AZ64*10-BB64*7)))</f>
        <v>169</v>
      </c>
      <c r="BJ64" s="230" t="str">
        <f>seeding!B124</f>
        <v>Kirchner Ramona</v>
      </c>
      <c r="BK64" s="113" t="str">
        <f>Playlist!AF43</f>
        <v>0</v>
      </c>
      <c r="BL64" s="113" t="str">
        <f>Playlist!T11</f>
        <v>0</v>
      </c>
      <c r="BM64" s="113" t="str">
        <f>Playlist!AL20</f>
        <v>0</v>
      </c>
      <c r="BN64" s="123"/>
      <c r="BO64" s="49">
        <f>SUM(BK64+BL64+BM64)</f>
        <v>0</v>
      </c>
      <c r="BP64" s="50" t="s">
        <v>25</v>
      </c>
      <c r="BQ64" s="51">
        <f>SUM(BN61+BN62+BN63)</f>
        <v>6</v>
      </c>
      <c r="BR64" s="49">
        <f>IF(BL64&gt;BN62,1,0)+IF(BM64&gt;BN63,1,0)+IF(BK64&gt;BN61,1,0)</f>
        <v>0</v>
      </c>
      <c r="BS64" s="50" t="s">
        <v>25</v>
      </c>
      <c r="BT64" s="51">
        <f>IF(BL64&lt;BN62,1,0)+IF(BM64&lt;BN63,1,0)+IF(BK64&lt;BN61,1,0)</f>
        <v>3</v>
      </c>
      <c r="BU64" s="53">
        <f>IF(BR64+BT64=0,"",RANK(BW64,BW61:BW67))</f>
        <v>4</v>
      </c>
      <c r="BW64" s="43">
        <f>IF(BO64+BQ64=0,"",((BR64*100-BT64*50)+(BO64*10-BQ64*7)))</f>
        <v>-192</v>
      </c>
      <c r="CL64" s="43">
        <f>IF(CD64+CF64=0,"",((CG64*100-CI64*50)+(CD64*10-CF64*7)))</f>
      </c>
    </row>
    <row r="65" spans="1:76" ht="23.25" customHeight="1">
      <c r="A65" s="54"/>
      <c r="P65" s="54"/>
      <c r="AE65" s="54"/>
      <c r="AT65" s="233"/>
      <c r="AU65" s="234"/>
      <c r="AV65" s="234"/>
      <c r="AW65" s="234"/>
      <c r="AX65" s="234"/>
      <c r="AY65" s="234"/>
      <c r="AZ65" s="234"/>
      <c r="BA65" s="235"/>
      <c r="BB65" s="234"/>
      <c r="BC65" s="235"/>
      <c r="BD65" s="235"/>
      <c r="BE65" s="235"/>
      <c r="BF65" s="235"/>
      <c r="BH65" s="43">
        <f>IF(AZ65+BB65=0,"",((BC65*100-BE65*50)+(AZ65*10-BB65*7)))</f>
      </c>
      <c r="BJ65" s="54"/>
      <c r="BK65" s="126"/>
      <c r="BL65" s="126"/>
      <c r="BM65" s="126"/>
      <c r="BN65" s="126"/>
      <c r="BO65" s="24"/>
      <c r="BP65" s="24"/>
      <c r="BQ65" s="24"/>
      <c r="BR65" s="24"/>
      <c r="BS65" s="24"/>
      <c r="BT65" s="24"/>
      <c r="BU65" s="24"/>
      <c r="BV65" s="24"/>
      <c r="BW65" s="24"/>
      <c r="BX65" s="24"/>
    </row>
    <row r="74" spans="1:3" ht="15">
      <c r="A74" s="54"/>
      <c r="B74" s="125"/>
      <c r="C74" s="125"/>
    </row>
    <row r="75" spans="1:3" ht="15">
      <c r="A75" s="54"/>
      <c r="B75" s="125"/>
      <c r="C75" s="125"/>
    </row>
    <row r="76" spans="1:3" ht="15">
      <c r="A76" s="54"/>
      <c r="B76" s="125"/>
      <c r="C76" s="125"/>
    </row>
    <row r="77" spans="1:3" ht="15">
      <c r="A77" s="54"/>
      <c r="B77" s="125"/>
      <c r="C77" s="125"/>
    </row>
    <row r="78" spans="1:3" ht="15">
      <c r="A78" s="54"/>
      <c r="B78" s="125"/>
      <c r="C78" s="125"/>
    </row>
    <row r="79" spans="1:3" ht="15">
      <c r="A79" s="54"/>
      <c r="B79" s="125"/>
      <c r="C79" s="125"/>
    </row>
    <row r="80" spans="1:3" ht="15">
      <c r="A80" s="54"/>
      <c r="B80" s="125"/>
      <c r="C80" s="125"/>
    </row>
    <row r="81" spans="1:3" ht="15">
      <c r="A81" s="54"/>
      <c r="B81" s="125"/>
      <c r="C81" s="125"/>
    </row>
    <row r="82" spans="1:3" ht="15">
      <c r="A82" s="54"/>
      <c r="B82" s="125"/>
      <c r="C82" s="125"/>
    </row>
    <row r="89" ht="15">
      <c r="M89" s="36" t="s">
        <v>62</v>
      </c>
    </row>
  </sheetData>
  <mergeCells count="3">
    <mergeCell ref="BO17:BQ17"/>
    <mergeCell ref="BR17:BT17"/>
    <mergeCell ref="AJ49:AL49"/>
  </mergeCells>
  <printOptions/>
  <pageMargins left="0.31496062992125984" right="0.1968503937007874" top="0.3937007874015748" bottom="0.3937007874015748" header="0.5118110236220472" footer="0.5118110236220472"/>
  <pageSetup horizontalDpi="360" verticalDpi="36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AZ122"/>
  <sheetViews>
    <sheetView zoomScale="80" zoomScaleNormal="80" workbookViewId="0" topLeftCell="A36">
      <selection activeCell="H75" sqref="H75"/>
    </sheetView>
  </sheetViews>
  <sheetFormatPr defaultColWidth="9.140625" defaultRowHeight="12.75"/>
  <cols>
    <col min="1" max="1" width="10.57421875" style="58" bestFit="1" customWidth="1"/>
    <col min="2" max="2" width="11.8515625" style="58" bestFit="1" customWidth="1"/>
    <col min="3" max="3" width="6.140625" style="58" bestFit="1" customWidth="1"/>
    <col min="4" max="4" width="18.8515625" style="58" bestFit="1" customWidth="1"/>
    <col min="5" max="5" width="1.8515625" style="68" bestFit="1" customWidth="1"/>
    <col min="6" max="6" width="20.00390625" style="58" bestFit="1" customWidth="1"/>
    <col min="7" max="8" width="4.8515625" style="130" customWidth="1"/>
    <col min="9" max="9" width="6.140625" style="58" bestFit="1" customWidth="1"/>
    <col min="10" max="10" width="20.00390625" style="58" bestFit="1" customWidth="1"/>
    <col min="11" max="11" width="1.8515625" style="68" bestFit="1" customWidth="1"/>
    <col min="12" max="12" width="17.8515625" style="58" customWidth="1"/>
    <col min="13" max="14" width="4.8515625" style="130" customWidth="1"/>
    <col min="15" max="15" width="6.140625" style="58" bestFit="1" customWidth="1"/>
    <col min="16" max="16" width="18.57421875" style="58" customWidth="1"/>
    <col min="17" max="17" width="1.8515625" style="68" bestFit="1" customWidth="1"/>
    <col min="18" max="18" width="17.421875" style="58" bestFit="1" customWidth="1"/>
    <col min="19" max="20" width="4.8515625" style="130" customWidth="1"/>
    <col min="21" max="21" width="6.140625" style="58" bestFit="1" customWidth="1"/>
    <col min="22" max="22" width="18.8515625" style="58" bestFit="1" customWidth="1"/>
    <col min="23" max="23" width="1.8515625" style="68" bestFit="1" customWidth="1"/>
    <col min="24" max="24" width="18.28125" style="58" bestFit="1" customWidth="1"/>
    <col min="25" max="26" width="4.8515625" style="130" customWidth="1"/>
    <col min="27" max="27" width="6.140625" style="58" bestFit="1" customWidth="1"/>
    <col min="28" max="28" width="20.00390625" style="58" bestFit="1" customWidth="1"/>
    <col min="29" max="29" width="1.8515625" style="68" bestFit="1" customWidth="1"/>
    <col min="30" max="30" width="19.7109375" style="58" bestFit="1" customWidth="1"/>
    <col min="31" max="32" width="4.8515625" style="130" customWidth="1"/>
    <col min="33" max="33" width="6.140625" style="58" bestFit="1" customWidth="1"/>
    <col min="34" max="34" width="18.8515625" style="58" bestFit="1" customWidth="1"/>
    <col min="35" max="35" width="1.8515625" style="68" bestFit="1" customWidth="1"/>
    <col min="36" max="36" width="18.8515625" style="58" bestFit="1" customWidth="1"/>
    <col min="37" max="38" width="4.8515625" style="130" customWidth="1"/>
    <col min="39" max="16384" width="11.421875" style="58" customWidth="1"/>
  </cols>
  <sheetData>
    <row r="1" spans="4:46" ht="12.75">
      <c r="D1" s="258" t="s">
        <v>63</v>
      </c>
      <c r="E1" s="258"/>
      <c r="F1" s="258"/>
      <c r="J1" s="258" t="s">
        <v>64</v>
      </c>
      <c r="K1" s="258"/>
      <c r="L1" s="258"/>
      <c r="P1" s="258" t="s">
        <v>65</v>
      </c>
      <c r="Q1" s="258"/>
      <c r="R1" s="258"/>
      <c r="V1" s="258" t="s">
        <v>66</v>
      </c>
      <c r="W1" s="258"/>
      <c r="X1" s="258"/>
      <c r="AB1" s="258" t="s">
        <v>67</v>
      </c>
      <c r="AC1" s="258"/>
      <c r="AD1" s="258"/>
      <c r="AH1" s="258" t="s">
        <v>68</v>
      </c>
      <c r="AI1" s="258"/>
      <c r="AJ1" s="258"/>
      <c r="AM1" s="62"/>
      <c r="AN1" s="62"/>
      <c r="AO1" s="62"/>
      <c r="AP1" s="62"/>
      <c r="AQ1" s="62"/>
      <c r="AR1" s="62"/>
      <c r="AS1" s="62"/>
      <c r="AT1" s="62"/>
    </row>
    <row r="2" spans="1:46" ht="12.75">
      <c r="A2" s="58" t="s">
        <v>46</v>
      </c>
      <c r="B2" s="58" t="s">
        <v>460</v>
      </c>
      <c r="C2" s="81"/>
      <c r="D2" s="81"/>
      <c r="E2" s="82"/>
      <c r="F2" s="81"/>
      <c r="G2" s="143"/>
      <c r="H2" s="143"/>
      <c r="I2" s="81"/>
      <c r="J2" s="81"/>
      <c r="K2" s="82"/>
      <c r="L2" s="81"/>
      <c r="M2" s="143"/>
      <c r="N2" s="143"/>
      <c r="O2" s="81"/>
      <c r="P2" s="81"/>
      <c r="Q2" s="82"/>
      <c r="R2" s="81"/>
      <c r="S2" s="143"/>
      <c r="T2" s="143"/>
      <c r="U2" s="81"/>
      <c r="V2" s="81"/>
      <c r="W2" s="82"/>
      <c r="X2" s="81"/>
      <c r="Y2" s="143"/>
      <c r="Z2" s="143"/>
      <c r="AA2" s="81"/>
      <c r="AB2" s="81"/>
      <c r="AC2" s="82"/>
      <c r="AD2" s="81"/>
      <c r="AE2" s="143"/>
      <c r="AF2" s="143"/>
      <c r="AG2" s="81"/>
      <c r="AH2" s="81"/>
      <c r="AI2" s="82"/>
      <c r="AJ2" s="81"/>
      <c r="AK2" s="143"/>
      <c r="AL2" s="143"/>
      <c r="AM2" s="62"/>
      <c r="AN2" s="72"/>
      <c r="AO2" s="72"/>
      <c r="AP2" s="72"/>
      <c r="AQ2" s="62"/>
      <c r="AR2" s="62"/>
      <c r="AS2" s="72"/>
      <c r="AT2" s="62"/>
    </row>
    <row r="3" spans="2:46" ht="12.75">
      <c r="B3" s="58" t="s">
        <v>461</v>
      </c>
      <c r="C3" s="81"/>
      <c r="D3" s="81"/>
      <c r="E3" s="82"/>
      <c r="F3" s="81"/>
      <c r="G3" s="143"/>
      <c r="H3" s="143"/>
      <c r="I3" s="81"/>
      <c r="J3" s="81"/>
      <c r="K3" s="82"/>
      <c r="L3" s="81"/>
      <c r="M3" s="143"/>
      <c r="N3" s="143"/>
      <c r="O3" s="81"/>
      <c r="P3" s="81"/>
      <c r="Q3" s="82"/>
      <c r="R3" s="81"/>
      <c r="S3" s="143"/>
      <c r="T3" s="143"/>
      <c r="U3" s="81"/>
      <c r="V3" s="81"/>
      <c r="W3" s="82"/>
      <c r="X3" s="81"/>
      <c r="Y3" s="143"/>
      <c r="Z3" s="143"/>
      <c r="AA3" s="81"/>
      <c r="AB3" s="81"/>
      <c r="AC3" s="82"/>
      <c r="AD3" s="81"/>
      <c r="AE3" s="143"/>
      <c r="AF3" s="143"/>
      <c r="AG3" s="81"/>
      <c r="AH3" s="81"/>
      <c r="AI3" s="82"/>
      <c r="AJ3" s="81"/>
      <c r="AK3" s="143"/>
      <c r="AL3" s="143"/>
      <c r="AM3" s="62"/>
      <c r="AN3" s="72"/>
      <c r="AO3" s="72"/>
      <c r="AP3" s="72"/>
      <c r="AQ3" s="62"/>
      <c r="AR3" s="62"/>
      <c r="AS3" s="62"/>
      <c r="AT3" s="62"/>
    </row>
    <row r="4" spans="2:46" ht="12.75">
      <c r="B4" s="58" t="s">
        <v>462</v>
      </c>
      <c r="C4" s="58" t="s">
        <v>140</v>
      </c>
      <c r="D4" s="63" t="str">
        <f>groups!AT6</f>
        <v>Moles Austin</v>
      </c>
      <c r="E4" s="60" t="s">
        <v>25</v>
      </c>
      <c r="F4" s="61" t="str">
        <f>groups!AT8</f>
        <v>Führlinger Markus</v>
      </c>
      <c r="G4" s="130" t="s">
        <v>699</v>
      </c>
      <c r="H4" s="130" t="s">
        <v>700</v>
      </c>
      <c r="I4" s="58" t="s">
        <v>84</v>
      </c>
      <c r="J4" s="63" t="str">
        <f>groups!P15</f>
        <v>Schweer Carsten</v>
      </c>
      <c r="K4" s="60" t="s">
        <v>25</v>
      </c>
      <c r="L4" s="63" t="str">
        <f>groups!P14</f>
        <v>Gabriel Christian</v>
      </c>
      <c r="M4" s="130" t="s">
        <v>700</v>
      </c>
      <c r="N4" s="130" t="s">
        <v>699</v>
      </c>
      <c r="O4" s="58" t="s">
        <v>74</v>
      </c>
      <c r="P4" s="61" t="str">
        <f>groups!AT22</f>
        <v>Richardson Lee</v>
      </c>
      <c r="Q4" s="60" t="s">
        <v>25</v>
      </c>
      <c r="R4" s="61" t="str">
        <f>groups!AT24</f>
        <v>Greulich Joachim</v>
      </c>
      <c r="S4" s="130" t="s">
        <v>699</v>
      </c>
      <c r="T4" s="130" t="s">
        <v>700</v>
      </c>
      <c r="U4" s="58" t="s">
        <v>130</v>
      </c>
      <c r="V4" s="71" t="str">
        <f>groups!AE14</f>
        <v>Kesseler Jürgen</v>
      </c>
      <c r="W4" s="60" t="s">
        <v>25</v>
      </c>
      <c r="X4" s="59" t="str">
        <f>groups!AE16</f>
        <v>Rusche Andre</v>
      </c>
      <c r="Y4" s="130" t="s">
        <v>699</v>
      </c>
      <c r="Z4" s="130" t="s">
        <v>702</v>
      </c>
      <c r="AA4" s="58" t="s">
        <v>110</v>
      </c>
      <c r="AB4" s="61" t="str">
        <f>groups!A22</f>
        <v>Hein Thomas</v>
      </c>
      <c r="AC4" s="60" t="s">
        <v>25</v>
      </c>
      <c r="AD4" s="63" t="str">
        <f>groups!A23</f>
        <v>Jaafar Raed</v>
      </c>
      <c r="AE4" s="130" t="s">
        <v>699</v>
      </c>
      <c r="AF4" s="130" t="s">
        <v>700</v>
      </c>
      <c r="AG4" s="58" t="s">
        <v>124</v>
      </c>
      <c r="AH4" s="63" t="str">
        <f>groups!A55</f>
        <v>Vandersteen Alain</v>
      </c>
      <c r="AI4" s="60" t="s">
        <v>25</v>
      </c>
      <c r="AJ4" s="61" t="str">
        <f>groups!A56</f>
        <v>Szasz Laslo</v>
      </c>
      <c r="AK4" s="130" t="s">
        <v>699</v>
      </c>
      <c r="AL4" s="130" t="s">
        <v>700</v>
      </c>
      <c r="AM4" s="62"/>
      <c r="AN4" s="72"/>
      <c r="AO4" s="72"/>
      <c r="AP4" s="72"/>
      <c r="AQ4" s="62"/>
      <c r="AR4" s="62"/>
      <c r="AS4" s="72"/>
      <c r="AT4" s="62"/>
    </row>
    <row r="5" spans="2:46" ht="12.75">
      <c r="B5" s="58" t="s">
        <v>463</v>
      </c>
      <c r="C5" s="58" t="s">
        <v>102</v>
      </c>
      <c r="D5" s="65" t="str">
        <f>groups!AE22</f>
        <v>Becher Michael</v>
      </c>
      <c r="E5" s="60" t="s">
        <v>25</v>
      </c>
      <c r="F5" s="61" t="str">
        <f>groups!AE24</f>
        <v>Wacker Thomas</v>
      </c>
      <c r="G5" s="130" t="s">
        <v>699</v>
      </c>
      <c r="H5" s="130" t="s">
        <v>702</v>
      </c>
      <c r="I5" s="58" t="s">
        <v>139</v>
      </c>
      <c r="J5" s="61" t="str">
        <f>groups!AE40</f>
        <v>Reißig Martin</v>
      </c>
      <c r="K5" s="60" t="s">
        <v>25</v>
      </c>
      <c r="L5" s="61" t="str">
        <f>groups!AE39</f>
        <v>Gnamm Chris</v>
      </c>
      <c r="M5" s="130" t="s">
        <v>700</v>
      </c>
      <c r="N5" s="130" t="s">
        <v>699</v>
      </c>
      <c r="O5" s="58" t="s">
        <v>125</v>
      </c>
      <c r="P5" s="61" t="str">
        <f>groups!P7</f>
        <v>Cesal Thomas</v>
      </c>
      <c r="Q5" s="60" t="s">
        <v>25</v>
      </c>
      <c r="R5" s="61" t="str">
        <f>groups!P8</f>
        <v>Rodriguez, Antonio</v>
      </c>
      <c r="S5" s="130" t="s">
        <v>699</v>
      </c>
      <c r="T5" s="130" t="s">
        <v>702</v>
      </c>
      <c r="U5" s="58" t="s">
        <v>113</v>
      </c>
      <c r="V5" s="63" t="str">
        <f>groups!P38</f>
        <v>Greatix Justin</v>
      </c>
      <c r="W5" s="60" t="s">
        <v>25</v>
      </c>
      <c r="X5" s="61" t="str">
        <f>groups!P40</f>
        <v>Mörtel Reinhold</v>
      </c>
      <c r="Y5" s="130" t="s">
        <v>699</v>
      </c>
      <c r="Z5" s="130" t="s">
        <v>700</v>
      </c>
      <c r="AA5" s="58" t="s">
        <v>126</v>
      </c>
      <c r="AB5" s="61" t="str">
        <f>groups!P31</f>
        <v>Strauss Karl-Heinz</v>
      </c>
      <c r="AC5" s="60" t="s">
        <v>25</v>
      </c>
      <c r="AD5" s="61" t="str">
        <f>groups!P32</f>
        <v>Cokluk Adil</v>
      </c>
      <c r="AE5" s="130" t="s">
        <v>700</v>
      </c>
      <c r="AF5" s="130" t="s">
        <v>699</v>
      </c>
      <c r="AG5" s="58" t="s">
        <v>85</v>
      </c>
      <c r="AH5" s="61" t="str">
        <f>groups!AE63</f>
        <v>Abart Roberto</v>
      </c>
      <c r="AI5" s="60" t="s">
        <v>25</v>
      </c>
      <c r="AJ5" s="61" t="str">
        <f>groups!AE62</f>
        <v>Meyer Hajo</v>
      </c>
      <c r="AK5" s="130" t="s">
        <v>700</v>
      </c>
      <c r="AL5" s="130" t="s">
        <v>699</v>
      </c>
      <c r="AM5" s="62"/>
      <c r="AN5" s="72"/>
      <c r="AO5" s="72"/>
      <c r="AP5" s="72"/>
      <c r="AQ5" s="62"/>
      <c r="AR5" s="62"/>
      <c r="AS5" s="62"/>
      <c r="AT5" s="62"/>
    </row>
    <row r="6" spans="2:46" ht="12.75">
      <c r="B6" s="58" t="s">
        <v>464</v>
      </c>
      <c r="C6" s="58" t="s">
        <v>110</v>
      </c>
      <c r="D6" s="63" t="str">
        <f>groups!A23</f>
        <v>Jaafar Raed</v>
      </c>
      <c r="E6" s="60" t="s">
        <v>25</v>
      </c>
      <c r="F6" s="61" t="str">
        <f>groups!A24</f>
        <v>Nawabi Mohammed</v>
      </c>
      <c r="G6" s="130" t="s">
        <v>699</v>
      </c>
      <c r="H6" s="130" t="s">
        <v>702</v>
      </c>
      <c r="I6" s="58" t="s">
        <v>80</v>
      </c>
      <c r="J6" s="59" t="str">
        <f>groups!P63</f>
        <v>Schumann Malte</v>
      </c>
      <c r="K6" s="60" t="s">
        <v>25</v>
      </c>
      <c r="L6" s="61" t="str">
        <f>groups!P62</f>
        <v>Heeger Michael</v>
      </c>
      <c r="M6" s="130" t="s">
        <v>699</v>
      </c>
      <c r="N6" s="130" t="s">
        <v>702</v>
      </c>
      <c r="O6" s="62" t="s">
        <v>73</v>
      </c>
      <c r="P6" s="61" t="str">
        <f>groups!AE54</f>
        <v>Schröder Frank</v>
      </c>
      <c r="Q6" s="60" t="s">
        <v>25</v>
      </c>
      <c r="R6" s="61" t="str">
        <f>groups!AE56</f>
        <v>Bach Michael</v>
      </c>
      <c r="S6" s="130" t="s">
        <v>699</v>
      </c>
      <c r="T6" s="130" t="s">
        <v>700</v>
      </c>
      <c r="U6" s="67" t="s">
        <v>83</v>
      </c>
      <c r="V6" s="61" t="str">
        <f>groups!AT54</f>
        <v>Burgmeijer John</v>
      </c>
      <c r="W6" s="60" t="s">
        <v>25</v>
      </c>
      <c r="X6" s="61" t="str">
        <f>groups!AT55</f>
        <v>Hoss Harry</v>
      </c>
      <c r="Y6" s="130" t="s">
        <v>699</v>
      </c>
      <c r="Z6" s="130" t="s">
        <v>700</v>
      </c>
      <c r="AA6" s="58" t="s">
        <v>84</v>
      </c>
      <c r="AB6" s="63" t="str">
        <f>groups!P15</f>
        <v>Schweer Carsten</v>
      </c>
      <c r="AC6" s="60" t="s">
        <v>25</v>
      </c>
      <c r="AD6" s="61" t="str">
        <f>groups!P16</f>
        <v>Veuhoff Ludger</v>
      </c>
      <c r="AE6" s="130" t="s">
        <v>702</v>
      </c>
      <c r="AF6" s="130" t="s">
        <v>699</v>
      </c>
      <c r="AG6" s="58" t="s">
        <v>124</v>
      </c>
      <c r="AH6" s="61" t="str">
        <f>groups!A54</f>
        <v>Hannes-Hühn Jörn</v>
      </c>
      <c r="AI6" s="60" t="s">
        <v>25</v>
      </c>
      <c r="AJ6" s="61" t="str">
        <f>groups!A55</f>
        <v>Vandersteen Alain</v>
      </c>
      <c r="AK6" s="130" t="s">
        <v>702</v>
      </c>
      <c r="AL6" s="130" t="s">
        <v>699</v>
      </c>
      <c r="AM6" s="62"/>
      <c r="AN6" s="62"/>
      <c r="AO6" s="62"/>
      <c r="AP6" s="62"/>
      <c r="AQ6" s="62"/>
      <c r="AR6" s="62"/>
      <c r="AS6" s="72"/>
      <c r="AT6" s="62"/>
    </row>
    <row r="7" spans="2:46" ht="12.75">
      <c r="B7" s="58" t="s">
        <v>465</v>
      </c>
      <c r="C7" s="58" t="s">
        <v>114</v>
      </c>
      <c r="D7" s="61" t="str">
        <f>groups!AT38</f>
        <v>Tielemans Nick</v>
      </c>
      <c r="E7" s="60" t="s">
        <v>25</v>
      </c>
      <c r="F7" s="61" t="str">
        <f>groups!AT40</f>
        <v>Joachim Stefan</v>
      </c>
      <c r="G7" s="130" t="s">
        <v>702</v>
      </c>
      <c r="H7" s="130" t="s">
        <v>699</v>
      </c>
      <c r="I7" s="58" t="s">
        <v>109</v>
      </c>
      <c r="J7" s="63" t="str">
        <f>groups!P47</f>
        <v>Steiner Ole</v>
      </c>
      <c r="K7" s="60" t="s">
        <v>25</v>
      </c>
      <c r="L7" s="61" t="str">
        <f>groups!P48</f>
        <v>Schenk Stefan</v>
      </c>
      <c r="M7" s="130" t="s">
        <v>702</v>
      </c>
      <c r="N7" s="130" t="s">
        <v>699</v>
      </c>
      <c r="O7" s="58" t="s">
        <v>113</v>
      </c>
      <c r="P7" s="61" t="str">
        <f>groups!P39</f>
        <v>Hirsch Fabian</v>
      </c>
      <c r="Q7" s="60" t="s">
        <v>25</v>
      </c>
      <c r="R7" s="61" t="str">
        <f>groups!P40</f>
        <v>Mörtel Reinhold</v>
      </c>
      <c r="S7" s="130" t="s">
        <v>700</v>
      </c>
      <c r="T7" s="130" t="s">
        <v>699</v>
      </c>
      <c r="U7" s="58" t="s">
        <v>74</v>
      </c>
      <c r="V7" s="61" t="str">
        <f>groups!AT22</f>
        <v>Richardson Lee</v>
      </c>
      <c r="W7" s="60" t="s">
        <v>25</v>
      </c>
      <c r="X7" s="63" t="str">
        <f>groups!AT23</f>
        <v>Beil Thomas</v>
      </c>
      <c r="Y7" s="130" t="s">
        <v>699</v>
      </c>
      <c r="Z7" s="130" t="s">
        <v>700</v>
      </c>
      <c r="AA7" s="58" t="s">
        <v>71</v>
      </c>
      <c r="AB7" s="61" t="str">
        <f>groups!AT14</f>
        <v>Seckes Ernst</v>
      </c>
      <c r="AC7" s="60" t="s">
        <v>25</v>
      </c>
      <c r="AD7" s="61" t="str">
        <f>groups!AT15</f>
        <v>Müller Michael</v>
      </c>
      <c r="AE7" s="130" t="s">
        <v>699</v>
      </c>
      <c r="AF7" s="130" t="s">
        <v>702</v>
      </c>
      <c r="AG7" s="58" t="s">
        <v>130</v>
      </c>
      <c r="AH7" s="61" t="str">
        <f>groups!AE15</f>
        <v>Vortkort Jörg</v>
      </c>
      <c r="AI7" s="60" t="s">
        <v>25</v>
      </c>
      <c r="AJ7" s="61" t="str">
        <f>groups!AE16</f>
        <v>Rusche Andre</v>
      </c>
      <c r="AK7" s="130" t="s">
        <v>700</v>
      </c>
      <c r="AL7" s="130" t="s">
        <v>699</v>
      </c>
      <c r="AS7" s="62"/>
      <c r="AT7" s="62"/>
    </row>
    <row r="8" spans="2:46" ht="12.75">
      <c r="B8" s="58" t="s">
        <v>684</v>
      </c>
      <c r="C8" s="67" t="s">
        <v>83</v>
      </c>
      <c r="D8" s="61" t="str">
        <f>groups!AT56</f>
        <v>Balla Soma</v>
      </c>
      <c r="E8" s="60" t="s">
        <v>25</v>
      </c>
      <c r="F8" s="61" t="str">
        <f>groups!AT55</f>
        <v>Hoss Harry</v>
      </c>
      <c r="G8" s="130" t="s">
        <v>702</v>
      </c>
      <c r="H8" s="130" t="s">
        <v>699</v>
      </c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72"/>
      <c r="AT8" s="62"/>
    </row>
    <row r="9" spans="3:45" s="62" customFormat="1" ht="12.75">
      <c r="C9" s="58"/>
      <c r="D9" s="258" t="s">
        <v>153</v>
      </c>
      <c r="E9" s="258"/>
      <c r="F9" s="258"/>
      <c r="G9" s="130"/>
      <c r="H9" s="130"/>
      <c r="I9" s="58"/>
      <c r="J9" s="258" t="s">
        <v>154</v>
      </c>
      <c r="K9" s="258"/>
      <c r="L9" s="258"/>
      <c r="M9" s="130"/>
      <c r="N9" s="130"/>
      <c r="O9" s="58"/>
      <c r="P9" s="258" t="s">
        <v>155</v>
      </c>
      <c r="Q9" s="258"/>
      <c r="R9" s="258"/>
      <c r="S9" s="130"/>
      <c r="T9" s="130"/>
      <c r="U9" s="58"/>
      <c r="V9" s="258" t="s">
        <v>156</v>
      </c>
      <c r="W9" s="258"/>
      <c r="X9" s="258"/>
      <c r="Y9" s="130"/>
      <c r="Z9" s="130"/>
      <c r="AA9" s="58"/>
      <c r="AB9" s="258" t="s">
        <v>157</v>
      </c>
      <c r="AC9" s="258"/>
      <c r="AD9" s="258"/>
      <c r="AE9" s="130"/>
      <c r="AF9" s="130"/>
      <c r="AG9" s="58"/>
      <c r="AH9" s="258" t="s">
        <v>158</v>
      </c>
      <c r="AI9" s="258"/>
      <c r="AJ9" s="258"/>
      <c r="AK9" s="130"/>
      <c r="AL9" s="130"/>
      <c r="AS9" s="72"/>
    </row>
    <row r="10" spans="1:46" ht="12.75">
      <c r="A10" s="58" t="s">
        <v>46</v>
      </c>
      <c r="B10" s="58" t="s">
        <v>478</v>
      </c>
      <c r="C10" s="62" t="s">
        <v>146</v>
      </c>
      <c r="D10" s="61" t="str">
        <f>groups!BJ21</f>
        <v>Maflin Kurt</v>
      </c>
      <c r="E10" s="60" t="s">
        <v>25</v>
      </c>
      <c r="F10" s="61" t="str">
        <f>groups!BJ22</f>
        <v>Fulcher Johnny</v>
      </c>
      <c r="G10" s="130" t="s">
        <v>699</v>
      </c>
      <c r="H10" s="130" t="s">
        <v>700</v>
      </c>
      <c r="I10" s="58" t="s">
        <v>170</v>
      </c>
      <c r="J10" s="61" t="str">
        <f>groups!AT46</f>
        <v>Schneidewindt Jörg</v>
      </c>
      <c r="K10" s="60" t="s">
        <v>25</v>
      </c>
      <c r="L10" s="61" t="str">
        <f>groups!AT47</f>
        <v>Wiedow Michael</v>
      </c>
      <c r="M10" s="130" t="s">
        <v>699</v>
      </c>
      <c r="N10" s="130" t="s">
        <v>700</v>
      </c>
      <c r="O10" s="58" t="s">
        <v>81</v>
      </c>
      <c r="P10" s="61" t="str">
        <f>groups!BJ53</f>
        <v>Santos Itaro</v>
      </c>
      <c r="Q10" s="60" t="s">
        <v>25</v>
      </c>
      <c r="R10" s="61" t="str">
        <f>groups!BJ54</f>
        <v>Henson Mike</v>
      </c>
      <c r="S10" s="130" t="s">
        <v>699</v>
      </c>
      <c r="T10" s="130" t="s">
        <v>700</v>
      </c>
      <c r="U10" s="67" t="s">
        <v>82</v>
      </c>
      <c r="V10" s="61" t="str">
        <f>groups!BJ46</f>
        <v>Vayrinen Risto</v>
      </c>
      <c r="W10" s="60" t="s">
        <v>25</v>
      </c>
      <c r="X10" s="61" t="str">
        <f>groups!BJ47</f>
        <v>Jung Dirk</v>
      </c>
      <c r="Y10" s="130" t="s">
        <v>699</v>
      </c>
      <c r="Z10" s="130" t="s">
        <v>700</v>
      </c>
      <c r="AA10" s="58" t="s">
        <v>163</v>
      </c>
      <c r="AB10" s="61" t="str">
        <f>groups!BJ37</f>
        <v>Blokx Jorick</v>
      </c>
      <c r="AC10" s="60" t="s">
        <v>25</v>
      </c>
      <c r="AD10" s="61" t="str">
        <f>groups!BJ39</f>
        <v>Drahn Robert</v>
      </c>
      <c r="AE10" s="130" t="s">
        <v>699</v>
      </c>
      <c r="AF10" s="130" t="s">
        <v>702</v>
      </c>
      <c r="AG10" s="58" t="s">
        <v>170</v>
      </c>
      <c r="AH10" s="63" t="str">
        <f>groups!AT45</f>
        <v>Delaney Joe</v>
      </c>
      <c r="AI10" s="60" t="s">
        <v>25</v>
      </c>
      <c r="AJ10" s="61" t="str">
        <f>groups!AT48</f>
        <v>Buck Reiner</v>
      </c>
      <c r="AK10" s="130" t="s">
        <v>699</v>
      </c>
      <c r="AL10" s="130" t="s">
        <v>700</v>
      </c>
      <c r="AM10" s="62"/>
      <c r="AN10" s="72"/>
      <c r="AO10" s="72"/>
      <c r="AP10" s="72"/>
      <c r="AQ10" s="62"/>
      <c r="AR10" s="62"/>
      <c r="AS10" s="62"/>
      <c r="AT10" s="62"/>
    </row>
    <row r="11" spans="2:46" ht="12.75">
      <c r="B11" s="58" t="s">
        <v>479</v>
      </c>
      <c r="C11" s="67" t="s">
        <v>111</v>
      </c>
      <c r="D11" s="61" t="str">
        <f>groups!AT62</f>
        <v>Naeem Mohammed</v>
      </c>
      <c r="E11" s="60" t="s">
        <v>25</v>
      </c>
      <c r="F11" s="61" t="str">
        <f>groups!AT64</f>
        <v>Brandmeier Wolfgang</v>
      </c>
      <c r="G11" s="130" t="s">
        <v>700</v>
      </c>
      <c r="H11" s="130" t="s">
        <v>699</v>
      </c>
      <c r="I11" s="62" t="s">
        <v>127</v>
      </c>
      <c r="J11" s="63" t="str">
        <f>groups!BJ6</f>
        <v>Mohammed Joakar Al</v>
      </c>
      <c r="K11" s="60" t="s">
        <v>25</v>
      </c>
      <c r="L11" s="61" t="str">
        <f>groups!BJ7</f>
        <v>Caspers Stefan</v>
      </c>
      <c r="M11" s="130" t="s">
        <v>699</v>
      </c>
      <c r="N11" s="130" t="s">
        <v>700</v>
      </c>
      <c r="O11" s="58" t="s">
        <v>138</v>
      </c>
      <c r="P11" s="61" t="str">
        <f>groups!BJ62</f>
        <v>Selt Matt</v>
      </c>
      <c r="Q11" s="60" t="s">
        <v>25</v>
      </c>
      <c r="R11" s="61" t="str">
        <f>groups!BJ64</f>
        <v>Kirchner Ramona</v>
      </c>
      <c r="S11" s="130" t="s">
        <v>699</v>
      </c>
      <c r="T11" s="130" t="s">
        <v>700</v>
      </c>
      <c r="U11" s="58" t="s">
        <v>162</v>
      </c>
      <c r="V11" s="61" t="str">
        <f>groups!BJ30</f>
        <v>Blanckaert Hans</v>
      </c>
      <c r="W11" s="60" t="s">
        <v>25</v>
      </c>
      <c r="X11" s="61" t="str">
        <f>groups!BJ32</f>
        <v>Habib Subah</v>
      </c>
      <c r="Y11" s="130" t="s">
        <v>702</v>
      </c>
      <c r="Z11" s="130" t="s">
        <v>699</v>
      </c>
      <c r="AA11" s="67" t="s">
        <v>83</v>
      </c>
      <c r="AB11" s="61" t="str">
        <f>groups!AT54</f>
        <v>Burgmeijer John</v>
      </c>
      <c r="AC11" s="60" t="s">
        <v>25</v>
      </c>
      <c r="AD11" s="61" t="str">
        <f>groups!AT56</f>
        <v>Balla Soma</v>
      </c>
      <c r="AE11" s="130" t="s">
        <v>699</v>
      </c>
      <c r="AF11" s="130" t="s">
        <v>702</v>
      </c>
      <c r="AG11" s="58" t="s">
        <v>123</v>
      </c>
      <c r="AH11" s="61" t="str">
        <f>groups!AT30</f>
        <v>Rijsbergen van Rene</v>
      </c>
      <c r="AI11" s="60" t="s">
        <v>25</v>
      </c>
      <c r="AJ11" s="61" t="str">
        <f>groups!AT31</f>
        <v>Meier Dieter</v>
      </c>
      <c r="AK11" s="130" t="s">
        <v>699</v>
      </c>
      <c r="AL11" s="130" t="s">
        <v>700</v>
      </c>
      <c r="AM11" s="62"/>
      <c r="AN11" s="62"/>
      <c r="AO11" s="62"/>
      <c r="AP11" s="62"/>
      <c r="AQ11" s="62"/>
      <c r="AR11" s="62"/>
      <c r="AS11" s="72"/>
      <c r="AT11" s="62"/>
    </row>
    <row r="12" spans="2:46" ht="12.75">
      <c r="B12" s="58" t="s">
        <v>480</v>
      </c>
      <c r="C12" s="67" t="s">
        <v>81</v>
      </c>
      <c r="D12" s="61" t="str">
        <f>groups!BJ54</f>
        <v>Henson Mike</v>
      </c>
      <c r="E12" s="60" t="s">
        <v>25</v>
      </c>
      <c r="F12" s="61" t="str">
        <f>groups!BJ55</f>
        <v>Müller Ralph</v>
      </c>
      <c r="G12" s="130" t="s">
        <v>699</v>
      </c>
      <c r="H12" s="130" t="s">
        <v>700</v>
      </c>
      <c r="I12" s="58" t="s">
        <v>163</v>
      </c>
      <c r="J12" s="61" t="str">
        <f>groups!BJ38</f>
        <v>van Hove Kevin</v>
      </c>
      <c r="K12" s="60" t="s">
        <v>25</v>
      </c>
      <c r="L12" s="61" t="str">
        <f>groups!BJ39</f>
        <v>Drahn Robert</v>
      </c>
      <c r="M12" s="130" t="s">
        <v>699</v>
      </c>
      <c r="N12" s="130" t="s">
        <v>700</v>
      </c>
      <c r="O12" s="58" t="s">
        <v>163</v>
      </c>
      <c r="P12" s="59" t="str">
        <f>groups!BJ37</f>
        <v>Blokx Jorick</v>
      </c>
      <c r="Q12" s="60" t="s">
        <v>25</v>
      </c>
      <c r="R12" s="59" t="str">
        <f>groups!BJ40</f>
        <v>Faoro Thomas</v>
      </c>
      <c r="S12" s="130" t="s">
        <v>700</v>
      </c>
      <c r="T12" s="130" t="s">
        <v>699</v>
      </c>
      <c r="U12" s="58" t="s">
        <v>170</v>
      </c>
      <c r="V12" s="63" t="str">
        <f>groups!AT45</f>
        <v>Delaney Joe</v>
      </c>
      <c r="W12" s="60" t="s">
        <v>25</v>
      </c>
      <c r="X12" s="61" t="str">
        <f>groups!AT47</f>
        <v>Wiedow Michael</v>
      </c>
      <c r="Y12" s="130" t="s">
        <v>699</v>
      </c>
      <c r="Z12" s="130" t="s">
        <v>700</v>
      </c>
      <c r="AA12" s="62" t="s">
        <v>146</v>
      </c>
      <c r="AB12" s="61" t="str">
        <f>groups!BJ21</f>
        <v>Maflin Kurt</v>
      </c>
      <c r="AC12" s="60" t="s">
        <v>25</v>
      </c>
      <c r="AD12" s="61" t="str">
        <f>groups!BJ24</f>
        <v>Lac Hao</v>
      </c>
      <c r="AE12" s="130" t="s">
        <v>699</v>
      </c>
      <c r="AF12" s="130" t="s">
        <v>700</v>
      </c>
      <c r="AG12" s="58" t="s">
        <v>81</v>
      </c>
      <c r="AH12" s="61" t="str">
        <f>groups!BJ53</f>
        <v>Santos Itaro</v>
      </c>
      <c r="AI12" s="60" t="s">
        <v>25</v>
      </c>
      <c r="AJ12" s="61" t="str">
        <f>groups!BJ56</f>
        <v>Ruberg Shachar</v>
      </c>
      <c r="AK12" s="130" t="s">
        <v>699</v>
      </c>
      <c r="AL12" s="130" t="s">
        <v>700</v>
      </c>
      <c r="AM12" s="62"/>
      <c r="AN12" s="62"/>
      <c r="AO12" s="62"/>
      <c r="AP12" s="62"/>
      <c r="AQ12" s="62"/>
      <c r="AR12" s="62"/>
      <c r="AS12" s="72"/>
      <c r="AT12" s="62"/>
    </row>
    <row r="13" spans="2:46" ht="12.75">
      <c r="B13" s="58" t="s">
        <v>481</v>
      </c>
      <c r="C13" s="58" t="s">
        <v>70</v>
      </c>
      <c r="D13" s="61" t="str">
        <f>groups!AE45</f>
        <v>Gray David</v>
      </c>
      <c r="E13" s="60" t="s">
        <v>25</v>
      </c>
      <c r="F13" s="61" t="str">
        <f>groups!AE47</f>
        <v>Eheim Michael</v>
      </c>
      <c r="G13" s="130" t="s">
        <v>699</v>
      </c>
      <c r="H13" s="130" t="s">
        <v>700</v>
      </c>
      <c r="I13" s="58" t="s">
        <v>71</v>
      </c>
      <c r="J13" s="63" t="str">
        <f>groups!AT13</f>
        <v>Davis Mark</v>
      </c>
      <c r="K13" s="60" t="s">
        <v>25</v>
      </c>
      <c r="L13" s="63" t="str">
        <f>groups!AT14</f>
        <v>Seckes Ernst</v>
      </c>
      <c r="M13" s="130" t="s">
        <v>699</v>
      </c>
      <c r="N13" s="130" t="s">
        <v>700</v>
      </c>
      <c r="O13" s="58" t="s">
        <v>100</v>
      </c>
      <c r="P13" s="61" t="str">
        <f>groups!P53</f>
        <v>King Mark</v>
      </c>
      <c r="Q13" s="60" t="s">
        <v>25</v>
      </c>
      <c r="R13" s="63" t="str">
        <f>groups!P56</f>
        <v>Rühle Daniel</v>
      </c>
      <c r="S13" s="130" t="s">
        <v>699</v>
      </c>
      <c r="T13" s="130" t="s">
        <v>700</v>
      </c>
      <c r="U13" s="58" t="s">
        <v>168</v>
      </c>
      <c r="V13" s="61" t="str">
        <f>groups!AE5</f>
        <v>Bingham Stuart</v>
      </c>
      <c r="W13" s="60" t="s">
        <v>25</v>
      </c>
      <c r="X13" s="63" t="str">
        <f>groups!AE7</f>
        <v>Moser Thomas</v>
      </c>
      <c r="Y13" s="130" t="s">
        <v>699</v>
      </c>
      <c r="Z13" s="130" t="s">
        <v>700</v>
      </c>
      <c r="AA13" s="58" t="s">
        <v>114</v>
      </c>
      <c r="AB13" s="61" t="str">
        <f>groups!AT37</f>
        <v>Pinches Barry</v>
      </c>
      <c r="AC13" s="60" t="s">
        <v>25</v>
      </c>
      <c r="AD13" s="61" t="str">
        <f>groups!AT38</f>
        <v>Tielemans Nick</v>
      </c>
      <c r="AE13" s="130" t="s">
        <v>699</v>
      </c>
      <c r="AF13" s="130" t="s">
        <v>700</v>
      </c>
      <c r="AG13" s="58" t="s">
        <v>103</v>
      </c>
      <c r="AH13" s="61" t="str">
        <f>groups!AE29</f>
        <v>Greene Gerard</v>
      </c>
      <c r="AI13" s="60" t="s">
        <v>25</v>
      </c>
      <c r="AJ13" s="61" t="str">
        <f>groups!AE30</f>
        <v>Simon Jörg</v>
      </c>
      <c r="AK13" s="130" t="s">
        <v>699</v>
      </c>
      <c r="AL13" s="130" t="s">
        <v>702</v>
      </c>
      <c r="AM13" s="62"/>
      <c r="AN13" s="62"/>
      <c r="AO13" s="62"/>
      <c r="AP13" s="62"/>
      <c r="AQ13" s="62"/>
      <c r="AR13" s="62"/>
      <c r="AS13" s="72"/>
      <c r="AT13" s="62"/>
    </row>
    <row r="14" spans="1:46" ht="12.75">
      <c r="A14" s="62"/>
      <c r="B14" s="58" t="s">
        <v>482</v>
      </c>
      <c r="C14" s="58" t="s">
        <v>163</v>
      </c>
      <c r="D14" s="59" t="str">
        <f>groups!BJ37</f>
        <v>Blokx Jorick</v>
      </c>
      <c r="E14" s="60" t="s">
        <v>25</v>
      </c>
      <c r="F14" s="59" t="str">
        <f>groups!BJ38</f>
        <v>van Hove Kevin</v>
      </c>
      <c r="G14" s="130" t="s">
        <v>700</v>
      </c>
      <c r="H14" s="130" t="s">
        <v>699</v>
      </c>
      <c r="I14" s="58" t="s">
        <v>170</v>
      </c>
      <c r="J14" s="63" t="str">
        <f>groups!AT45</f>
        <v>Delaney Joe</v>
      </c>
      <c r="K14" s="60" t="s">
        <v>25</v>
      </c>
      <c r="L14" s="63" t="str">
        <f>groups!AT46</f>
        <v>Schneidewindt Jörg</v>
      </c>
      <c r="M14" s="130" t="s">
        <v>699</v>
      </c>
      <c r="N14" s="130" t="s">
        <v>700</v>
      </c>
      <c r="O14" s="62" t="s">
        <v>146</v>
      </c>
      <c r="P14" s="61" t="str">
        <f>groups!BJ21</f>
        <v>Maflin Kurt</v>
      </c>
      <c r="Q14" s="60" t="s">
        <v>25</v>
      </c>
      <c r="R14" s="63" t="str">
        <f>groups!BJ23</f>
        <v>Sievers Chris</v>
      </c>
      <c r="S14" s="130" t="s">
        <v>699</v>
      </c>
      <c r="T14" s="130" t="s">
        <v>700</v>
      </c>
      <c r="U14" s="58" t="s">
        <v>81</v>
      </c>
      <c r="V14" s="61" t="str">
        <f>groups!BJ53</f>
        <v>Santos Itaro</v>
      </c>
      <c r="W14" s="60" t="s">
        <v>25</v>
      </c>
      <c r="X14" s="61" t="str">
        <f>groups!BJ55</f>
        <v>Müller Ralph</v>
      </c>
      <c r="Y14" s="130" t="s">
        <v>699</v>
      </c>
      <c r="Z14" s="130" t="s">
        <v>702</v>
      </c>
      <c r="AA14" s="67" t="s">
        <v>82</v>
      </c>
      <c r="AB14" s="61" t="str">
        <f>groups!BJ46</f>
        <v>Vayrinen Risto</v>
      </c>
      <c r="AC14" s="60" t="s">
        <v>25</v>
      </c>
      <c r="AD14" s="61" t="str">
        <f>groups!BJ48</f>
        <v>Maas Joris</v>
      </c>
      <c r="AE14" s="130" t="s">
        <v>699</v>
      </c>
      <c r="AF14" s="130" t="s">
        <v>702</v>
      </c>
      <c r="AG14" s="58" t="s">
        <v>138</v>
      </c>
      <c r="AH14" s="61" t="str">
        <f>groups!BJ62</f>
        <v>Selt Matt</v>
      </c>
      <c r="AI14" s="60" t="s">
        <v>25</v>
      </c>
      <c r="AJ14" s="61" t="str">
        <f>groups!BJ63</f>
        <v>Haimerl Robert</v>
      </c>
      <c r="AK14" s="130" t="s">
        <v>699</v>
      </c>
      <c r="AL14" s="130" t="s">
        <v>700</v>
      </c>
      <c r="AM14" s="62"/>
      <c r="AN14" s="62"/>
      <c r="AO14" s="62"/>
      <c r="AP14" s="62"/>
      <c r="AQ14" s="62"/>
      <c r="AR14" s="62"/>
      <c r="AS14" s="72"/>
      <c r="AT14" s="62"/>
    </row>
    <row r="15" spans="1:46" ht="12.75">
      <c r="A15" s="62"/>
      <c r="B15" s="58" t="s">
        <v>483</v>
      </c>
      <c r="C15" s="58" t="s">
        <v>114</v>
      </c>
      <c r="D15" s="61" t="str">
        <f>groups!AT37</f>
        <v>Pinches Barry</v>
      </c>
      <c r="E15" s="60" t="s">
        <v>25</v>
      </c>
      <c r="F15" s="61" t="str">
        <f>groups!AT39</f>
        <v>Jahnke Björn</v>
      </c>
      <c r="G15" s="130" t="s">
        <v>699</v>
      </c>
      <c r="H15" s="130" t="s">
        <v>700</v>
      </c>
      <c r="I15" s="58" t="s">
        <v>103</v>
      </c>
      <c r="J15" s="61" t="str">
        <f>groups!AE29</f>
        <v>Greene Gerard</v>
      </c>
      <c r="K15" s="60" t="s">
        <v>25</v>
      </c>
      <c r="L15" s="63" t="str">
        <f>groups!AE31</f>
        <v>Saciri Bedri</v>
      </c>
      <c r="M15" s="130" t="s">
        <v>699</v>
      </c>
      <c r="N15" s="130" t="s">
        <v>700</v>
      </c>
      <c r="O15" s="58" t="s">
        <v>70</v>
      </c>
      <c r="P15" s="61" t="str">
        <f>groups!AE45</f>
        <v>Gray David</v>
      </c>
      <c r="Q15" s="60" t="s">
        <v>25</v>
      </c>
      <c r="R15" s="63" t="str">
        <f>groups!AE46</f>
        <v>Kirim Ali</v>
      </c>
      <c r="S15" s="130" t="s">
        <v>699</v>
      </c>
      <c r="T15" s="130" t="s">
        <v>702</v>
      </c>
      <c r="U15" s="58" t="s">
        <v>71</v>
      </c>
      <c r="V15" s="61" t="str">
        <f>groups!AT13</f>
        <v>Davis Mark</v>
      </c>
      <c r="W15" s="60" t="s">
        <v>25</v>
      </c>
      <c r="X15" s="61" t="str">
        <f>groups!AT16</f>
        <v>Guskov Eugen</v>
      </c>
      <c r="Y15" s="130" t="s">
        <v>699</v>
      </c>
      <c r="Z15" s="130" t="s">
        <v>700</v>
      </c>
      <c r="AA15" s="58" t="s">
        <v>100</v>
      </c>
      <c r="AB15" s="61" t="str">
        <f>groups!P53</f>
        <v>King Mark</v>
      </c>
      <c r="AC15" s="60" t="s">
        <v>25</v>
      </c>
      <c r="AD15" s="63" t="str">
        <f>groups!P55</f>
        <v>Schreiber Max</v>
      </c>
      <c r="AE15" s="130" t="s">
        <v>699</v>
      </c>
      <c r="AF15" s="130" t="s">
        <v>700</v>
      </c>
      <c r="AG15" s="58" t="s">
        <v>168</v>
      </c>
      <c r="AH15" s="61" t="str">
        <f>groups!AE5</f>
        <v>Bingham Stuart</v>
      </c>
      <c r="AI15" s="60" t="s">
        <v>25</v>
      </c>
      <c r="AJ15" s="61" t="str">
        <f>groups!AE8</f>
        <v>Müller Thomas</v>
      </c>
      <c r="AK15" s="130" t="s">
        <v>699</v>
      </c>
      <c r="AL15" s="130" t="s">
        <v>700</v>
      </c>
      <c r="AM15" s="62"/>
      <c r="AN15" s="62"/>
      <c r="AO15" s="62"/>
      <c r="AP15" s="62"/>
      <c r="AQ15" s="62"/>
      <c r="AR15" s="62"/>
      <c r="AS15" s="72"/>
      <c r="AT15" s="62"/>
    </row>
    <row r="16" spans="2:46" ht="12.75">
      <c r="B16" s="58" t="s">
        <v>484</v>
      </c>
      <c r="C16" s="58" t="s">
        <v>162</v>
      </c>
      <c r="D16" s="63" t="str">
        <f>groups!BJ29</f>
        <v>Kuldesh Johal</v>
      </c>
      <c r="E16" s="60" t="s">
        <v>25</v>
      </c>
      <c r="F16" s="61" t="str">
        <f>groups!BJ31</f>
        <v>Dietzel Roman</v>
      </c>
      <c r="G16" s="130" t="s">
        <v>699</v>
      </c>
      <c r="H16" s="130" t="s">
        <v>700</v>
      </c>
      <c r="I16" s="58" t="s">
        <v>101</v>
      </c>
      <c r="J16" s="61" t="str">
        <f>groups!P21</f>
        <v>Swail Joe</v>
      </c>
      <c r="K16" s="60" t="s">
        <v>25</v>
      </c>
      <c r="L16" s="61" t="str">
        <f>groups!P22</f>
        <v>Thode Olaf</v>
      </c>
      <c r="M16" s="130" t="s">
        <v>699</v>
      </c>
      <c r="N16" s="130" t="s">
        <v>702</v>
      </c>
      <c r="O16" s="58" t="s">
        <v>170</v>
      </c>
      <c r="P16" s="61" t="str">
        <f>groups!AT47</f>
        <v>Wiedow Michael</v>
      </c>
      <c r="Q16" s="60" t="s">
        <v>25</v>
      </c>
      <c r="R16" s="61" t="str">
        <f>groups!AT48</f>
        <v>Buck Reiner</v>
      </c>
      <c r="S16" s="130" t="s">
        <v>699</v>
      </c>
      <c r="T16" s="130" t="s">
        <v>700</v>
      </c>
      <c r="U16" s="58" t="s">
        <v>85</v>
      </c>
      <c r="V16" s="61" t="str">
        <f>groups!AE61</f>
        <v>O'Brien Fergal</v>
      </c>
      <c r="W16" s="60" t="s">
        <v>25</v>
      </c>
      <c r="X16" s="61" t="str">
        <f>groups!AE64</f>
        <v>Jungk Christian</v>
      </c>
      <c r="Y16" s="130" t="s">
        <v>699</v>
      </c>
      <c r="Z16" s="130" t="s">
        <v>700</v>
      </c>
      <c r="AA16" s="62" t="s">
        <v>127</v>
      </c>
      <c r="AB16" s="63" t="str">
        <f>groups!BJ5</f>
        <v>Michie Jimmy</v>
      </c>
      <c r="AC16" s="60" t="s">
        <v>25</v>
      </c>
      <c r="AD16" s="61" t="str">
        <f>groups!BJ7</f>
        <v>Caspers Stefan</v>
      </c>
      <c r="AE16" s="130" t="s">
        <v>699</v>
      </c>
      <c r="AF16" s="130" t="s">
        <v>700</v>
      </c>
      <c r="AG16" s="58" t="s">
        <v>141</v>
      </c>
      <c r="AH16" s="63" t="str">
        <f>groups!BJ13</f>
        <v>Couch Matthew</v>
      </c>
      <c r="AI16" s="60" t="s">
        <v>25</v>
      </c>
      <c r="AJ16" s="61" t="str">
        <f>groups!BJ15</f>
        <v>Beggel Karl-Heinz</v>
      </c>
      <c r="AK16" s="130" t="s">
        <v>699</v>
      </c>
      <c r="AL16" s="130" t="s">
        <v>700</v>
      </c>
      <c r="AM16" s="62"/>
      <c r="AN16" s="72"/>
      <c r="AO16" s="72"/>
      <c r="AP16" s="72"/>
      <c r="AQ16" s="62"/>
      <c r="AR16" s="62"/>
      <c r="AS16" s="72"/>
      <c r="AT16" s="62"/>
    </row>
    <row r="17" spans="2:46" ht="12.75">
      <c r="B17" s="58" t="s">
        <v>487</v>
      </c>
      <c r="C17" s="58" t="s">
        <v>138</v>
      </c>
      <c r="D17" s="61" t="str">
        <f>groups!BJ61</f>
        <v>Lippe Sascha</v>
      </c>
      <c r="E17" s="60" t="s">
        <v>25</v>
      </c>
      <c r="F17" s="61" t="str">
        <f>groups!BJ62</f>
        <v>Selt Matt</v>
      </c>
      <c r="G17" s="130" t="s">
        <v>702</v>
      </c>
      <c r="H17" s="130" t="s">
        <v>699</v>
      </c>
      <c r="O17" s="58" t="s">
        <v>139</v>
      </c>
      <c r="P17" s="61" t="str">
        <f>groups!AE37</f>
        <v>Judge Michael</v>
      </c>
      <c r="Q17" s="60" t="s">
        <v>25</v>
      </c>
      <c r="R17" s="63" t="str">
        <f>groups!AE38</f>
        <v>Smith Warren</v>
      </c>
      <c r="S17" s="130" t="s">
        <v>699</v>
      </c>
      <c r="T17" s="130" t="s">
        <v>700</v>
      </c>
      <c r="AM17" s="62"/>
      <c r="AN17" s="62"/>
      <c r="AO17" s="62"/>
      <c r="AP17" s="62"/>
      <c r="AQ17" s="62"/>
      <c r="AR17" s="62"/>
      <c r="AS17" s="72"/>
      <c r="AT17" s="62"/>
    </row>
    <row r="18" spans="16:46" ht="12.75">
      <c r="P18" s="62"/>
      <c r="Q18" s="69"/>
      <c r="R18" s="62"/>
      <c r="AM18" s="62"/>
      <c r="AN18" s="62"/>
      <c r="AO18" s="62"/>
      <c r="AP18" s="62"/>
      <c r="AQ18" s="62"/>
      <c r="AR18" s="62"/>
      <c r="AS18" s="72"/>
      <c r="AT18" s="62"/>
    </row>
    <row r="19" spans="4:46" ht="12.75">
      <c r="D19" s="258" t="s">
        <v>63</v>
      </c>
      <c r="E19" s="258"/>
      <c r="F19" s="258"/>
      <c r="J19" s="258" t="s">
        <v>64</v>
      </c>
      <c r="K19" s="258"/>
      <c r="L19" s="258"/>
      <c r="P19" s="258" t="s">
        <v>65</v>
      </c>
      <c r="Q19" s="258"/>
      <c r="R19" s="258"/>
      <c r="V19" s="258" t="s">
        <v>66</v>
      </c>
      <c r="W19" s="258"/>
      <c r="X19" s="258"/>
      <c r="AB19" s="258" t="s">
        <v>67</v>
      </c>
      <c r="AC19" s="258"/>
      <c r="AD19" s="258"/>
      <c r="AH19" s="258" t="s">
        <v>68</v>
      </c>
      <c r="AI19" s="258"/>
      <c r="AJ19" s="258"/>
      <c r="AM19" s="62"/>
      <c r="AN19" s="72"/>
      <c r="AO19" s="72"/>
      <c r="AP19" s="72"/>
      <c r="AQ19" s="62"/>
      <c r="AR19" s="62"/>
      <c r="AS19" s="62"/>
      <c r="AT19" s="62"/>
    </row>
    <row r="20" spans="1:46" ht="12.75">
      <c r="A20" s="58" t="s">
        <v>97</v>
      </c>
      <c r="B20" s="70" t="s">
        <v>466</v>
      </c>
      <c r="C20" s="58" t="s">
        <v>98</v>
      </c>
      <c r="D20" s="63" t="str">
        <f>groups!A46</f>
        <v>Hertle Markus</v>
      </c>
      <c r="E20" s="60" t="s">
        <v>25</v>
      </c>
      <c r="F20" s="61" t="str">
        <f>groups!A48</f>
        <v>Rehm Holger</v>
      </c>
      <c r="G20" s="130" t="s">
        <v>699</v>
      </c>
      <c r="H20" s="130" t="s">
        <v>702</v>
      </c>
      <c r="I20" s="58" t="s">
        <v>72</v>
      </c>
      <c r="J20" s="61" t="str">
        <f>groups!A31</f>
        <v>Wong Oliver</v>
      </c>
      <c r="K20" s="60" t="s">
        <v>25</v>
      </c>
      <c r="L20" s="61" t="str">
        <f>groups!A32</f>
        <v>Zabloudil Stepan</v>
      </c>
      <c r="M20" s="130" t="s">
        <v>699</v>
      </c>
      <c r="N20" s="130" t="s">
        <v>702</v>
      </c>
      <c r="O20" s="58" t="s">
        <v>137</v>
      </c>
      <c r="P20" s="63" t="str">
        <f>groups!A15</f>
        <v>Höltschl Thomas</v>
      </c>
      <c r="Q20" s="60" t="s">
        <v>25</v>
      </c>
      <c r="R20" s="63" t="str">
        <f>groups!A14</f>
        <v>Nawabi Yusuf</v>
      </c>
      <c r="S20" s="130" t="s">
        <v>699</v>
      </c>
      <c r="T20" s="130" t="s">
        <v>702</v>
      </c>
      <c r="U20" s="58" t="s">
        <v>99</v>
      </c>
      <c r="V20" s="61" t="str">
        <f>groups!A38</f>
        <v>Hollenwäger Falk</v>
      </c>
      <c r="W20" s="60" t="s">
        <v>25</v>
      </c>
      <c r="X20" s="61" t="str">
        <f>groups!A39</f>
        <v>Dressel Patrick</v>
      </c>
      <c r="Y20" s="130" t="s">
        <v>699</v>
      </c>
      <c r="Z20" s="130" t="s">
        <v>700</v>
      </c>
      <c r="AA20" s="58" t="s">
        <v>100</v>
      </c>
      <c r="AB20" s="61" t="str">
        <f>groups!P55</f>
        <v>Schreiber Max</v>
      </c>
      <c r="AC20" s="60" t="s">
        <v>25</v>
      </c>
      <c r="AD20" s="61" t="str">
        <f>groups!P56</f>
        <v>Rühle Daniel</v>
      </c>
      <c r="AE20" s="130" t="s">
        <v>699</v>
      </c>
      <c r="AF20" s="130" t="s">
        <v>700</v>
      </c>
      <c r="AG20" s="62" t="s">
        <v>138</v>
      </c>
      <c r="AH20" s="65" t="str">
        <f>groups!BJ63</f>
        <v>Haimerl Robert</v>
      </c>
      <c r="AI20" s="60" t="s">
        <v>25</v>
      </c>
      <c r="AJ20" s="61" t="str">
        <f>groups!BJ64</f>
        <v>Kirchner Ramona</v>
      </c>
      <c r="AK20" s="130" t="s">
        <v>699</v>
      </c>
      <c r="AL20" s="130" t="s">
        <v>700</v>
      </c>
      <c r="AM20" s="62"/>
      <c r="AN20" s="62"/>
      <c r="AO20" s="62"/>
      <c r="AP20" s="62"/>
      <c r="AQ20" s="62"/>
      <c r="AR20" s="62"/>
      <c r="AS20" s="62"/>
      <c r="AT20" s="62"/>
    </row>
    <row r="21" spans="2:46" ht="12.75">
      <c r="B21" s="58" t="s">
        <v>467</v>
      </c>
      <c r="C21" s="58" t="s">
        <v>101</v>
      </c>
      <c r="D21" s="61" t="str">
        <f>groups!P23</f>
        <v>Jäger Jörg</v>
      </c>
      <c r="E21" s="60" t="s">
        <v>25</v>
      </c>
      <c r="F21" s="61" t="str">
        <f>groups!P24</f>
        <v>Lodjn Gustav</v>
      </c>
      <c r="G21" s="130" t="s">
        <v>700</v>
      </c>
      <c r="H21" s="130" t="s">
        <v>699</v>
      </c>
      <c r="I21" s="62" t="s">
        <v>127</v>
      </c>
      <c r="J21" s="61" t="str">
        <f>groups!BJ7</f>
        <v>Caspers Stefan</v>
      </c>
      <c r="K21" s="60" t="s">
        <v>25</v>
      </c>
      <c r="L21" s="61" t="str">
        <f>groups!BJ8</f>
        <v>Prchal Jindrich</v>
      </c>
      <c r="M21" s="130" t="s">
        <v>699</v>
      </c>
      <c r="N21" s="130" t="s">
        <v>702</v>
      </c>
      <c r="O21" s="58" t="s">
        <v>125</v>
      </c>
      <c r="P21" s="63" t="str">
        <f>groups!P6</f>
        <v>Egger Thomas</v>
      </c>
      <c r="Q21" s="60" t="s">
        <v>25</v>
      </c>
      <c r="R21" s="63" t="str">
        <f>groups!P7</f>
        <v>Cesal Thomas</v>
      </c>
      <c r="S21" s="130" t="s">
        <v>699</v>
      </c>
      <c r="T21" s="130" t="s">
        <v>702</v>
      </c>
      <c r="U21" s="58" t="s">
        <v>163</v>
      </c>
      <c r="V21" s="61" t="str">
        <f>groups!BJ39</f>
        <v>Drahn Robert</v>
      </c>
      <c r="W21" s="60" t="s">
        <v>25</v>
      </c>
      <c r="X21" s="61" t="str">
        <f>groups!BJ40</f>
        <v>Faoro Thomas</v>
      </c>
      <c r="Y21" s="130" t="s">
        <v>699</v>
      </c>
      <c r="Z21" s="130" t="s">
        <v>702</v>
      </c>
      <c r="AA21" s="58" t="s">
        <v>110</v>
      </c>
      <c r="AB21" s="61" t="str">
        <f>groups!A22</f>
        <v>Hein Thomas</v>
      </c>
      <c r="AC21" s="60" t="s">
        <v>25</v>
      </c>
      <c r="AD21" s="61" t="str">
        <f>groups!A24</f>
        <v>Nawabi Mohammed</v>
      </c>
      <c r="AE21" s="130" t="s">
        <v>699</v>
      </c>
      <c r="AF21" s="130" t="s">
        <v>700</v>
      </c>
      <c r="AG21" s="58" t="s">
        <v>85</v>
      </c>
      <c r="AH21" s="63" t="str">
        <f>groups!AE62</f>
        <v>Meyer Hajo</v>
      </c>
      <c r="AI21" s="60" t="s">
        <v>25</v>
      </c>
      <c r="AJ21" s="61" t="str">
        <f>groups!AE64</f>
        <v>Jungk Christian</v>
      </c>
      <c r="AK21" s="130" t="s">
        <v>699</v>
      </c>
      <c r="AL21" s="130" t="s">
        <v>700</v>
      </c>
      <c r="AM21" s="62"/>
      <c r="AN21" s="72"/>
      <c r="AO21" s="72"/>
      <c r="AP21" s="72"/>
      <c r="AQ21" s="62"/>
      <c r="AR21" s="62"/>
      <c r="AS21" s="72"/>
      <c r="AT21" s="62"/>
    </row>
    <row r="22" spans="2:46" ht="12.75">
      <c r="B22" s="70" t="s">
        <v>468</v>
      </c>
      <c r="C22" s="58" t="s">
        <v>69</v>
      </c>
      <c r="D22" s="59" t="str">
        <f>groups!A63</f>
        <v>Schmidt Armin</v>
      </c>
      <c r="E22" s="60" t="s">
        <v>25</v>
      </c>
      <c r="F22" s="61" t="str">
        <f>groups!A62</f>
        <v>Popovic Miro</v>
      </c>
      <c r="G22" s="130" t="s">
        <v>700</v>
      </c>
      <c r="H22" s="130" t="s">
        <v>699</v>
      </c>
      <c r="I22" s="58" t="s">
        <v>99</v>
      </c>
      <c r="J22" s="61" t="str">
        <f>groups!A39</f>
        <v>Dressel Patrick</v>
      </c>
      <c r="K22" s="60" t="s">
        <v>25</v>
      </c>
      <c r="L22" s="61" t="str">
        <f>groups!A40</f>
        <v>Wiese Marius</v>
      </c>
      <c r="M22" s="130" t="s">
        <v>700</v>
      </c>
      <c r="N22" s="130" t="s">
        <v>699</v>
      </c>
      <c r="O22" s="58" t="s">
        <v>98</v>
      </c>
      <c r="P22" s="61" t="str">
        <f>groups!A47</f>
        <v>Weidner Thomas</v>
      </c>
      <c r="Q22" s="60" t="s">
        <v>25</v>
      </c>
      <c r="R22" s="61" t="str">
        <f>groups!A48</f>
        <v>Rehm Holger</v>
      </c>
      <c r="S22" s="130" t="s">
        <v>699</v>
      </c>
      <c r="T22" s="130" t="s">
        <v>700</v>
      </c>
      <c r="U22" s="58" t="s">
        <v>126</v>
      </c>
      <c r="V22" s="61" t="str">
        <f>groups!P30</f>
        <v>Wagner Peter</v>
      </c>
      <c r="W22" s="60" t="s">
        <v>25</v>
      </c>
      <c r="X22" s="61" t="str">
        <f>groups!P32</f>
        <v>Cokluk Adil</v>
      </c>
      <c r="Y22" s="130" t="s">
        <v>699</v>
      </c>
      <c r="Z22" s="130" t="s">
        <v>700</v>
      </c>
      <c r="AA22" s="67" t="s">
        <v>111</v>
      </c>
      <c r="AB22" s="61" t="str">
        <f>groups!AT63</f>
        <v>Huber Ulrich</v>
      </c>
      <c r="AC22" s="60" t="s">
        <v>25</v>
      </c>
      <c r="AD22" s="61" t="str">
        <f>groups!AT64</f>
        <v>Brandmeier Wolfgang</v>
      </c>
      <c r="AE22" s="130" t="s">
        <v>702</v>
      </c>
      <c r="AF22" s="130" t="s">
        <v>699</v>
      </c>
      <c r="AG22" s="58" t="s">
        <v>141</v>
      </c>
      <c r="AH22" s="63" t="str">
        <f>groups!BJ15</f>
        <v>Beggel Karl-Heinz</v>
      </c>
      <c r="AI22" s="60" t="s">
        <v>25</v>
      </c>
      <c r="AJ22" s="61" t="str">
        <f>groups!BJ14</f>
        <v>Fang Hai Jiang</v>
      </c>
      <c r="AK22" s="130" t="s">
        <v>699</v>
      </c>
      <c r="AL22" s="130" t="s">
        <v>700</v>
      </c>
      <c r="AM22" s="62"/>
      <c r="AN22" s="72"/>
      <c r="AO22" s="72"/>
      <c r="AP22" s="72"/>
      <c r="AQ22" s="62"/>
      <c r="AR22" s="62"/>
      <c r="AS22" s="62"/>
      <c r="AT22" s="62"/>
    </row>
    <row r="23" spans="2:46" ht="12.75">
      <c r="B23" s="58" t="s">
        <v>469</v>
      </c>
      <c r="C23" s="58" t="s">
        <v>70</v>
      </c>
      <c r="D23" s="61" t="str">
        <f>groups!AE48</f>
        <v>Pedersen Knut Kvaal</v>
      </c>
      <c r="E23" s="60" t="s">
        <v>25</v>
      </c>
      <c r="F23" s="61" t="str">
        <f>groups!AE47</f>
        <v>Eheim Michael</v>
      </c>
      <c r="G23" s="130" t="s">
        <v>699</v>
      </c>
      <c r="H23" s="130" t="s">
        <v>700</v>
      </c>
      <c r="I23" s="58" t="s">
        <v>103</v>
      </c>
      <c r="J23" s="61" t="str">
        <f>groups!AE30</f>
        <v>Simon Jörg</v>
      </c>
      <c r="K23" s="60" t="s">
        <v>25</v>
      </c>
      <c r="L23" s="61" t="str">
        <f>groups!AE32</f>
        <v>Richter Robert</v>
      </c>
      <c r="M23" s="130" t="s">
        <v>699</v>
      </c>
      <c r="N23" s="130" t="s">
        <v>700</v>
      </c>
      <c r="O23" s="58" t="s">
        <v>101</v>
      </c>
      <c r="P23" s="61" t="str">
        <f>groups!P22</f>
        <v>Thode Olaf</v>
      </c>
      <c r="Q23" s="60" t="s">
        <v>25</v>
      </c>
      <c r="R23" s="61" t="str">
        <f>groups!P23</f>
        <v>Jäger Jörg</v>
      </c>
      <c r="S23" s="130" t="s">
        <v>699</v>
      </c>
      <c r="T23" s="130" t="s">
        <v>700</v>
      </c>
      <c r="U23" s="58" t="s">
        <v>163</v>
      </c>
      <c r="V23" s="61" t="str">
        <f>groups!BJ38</f>
        <v>van Hove Kevin</v>
      </c>
      <c r="W23" s="60" t="s">
        <v>25</v>
      </c>
      <c r="X23" s="61" t="str">
        <f>groups!BJ40</f>
        <v>Faoro Thomas</v>
      </c>
      <c r="Y23" s="130" t="s">
        <v>699</v>
      </c>
      <c r="Z23" s="130" t="s">
        <v>700</v>
      </c>
      <c r="AA23" s="58" t="s">
        <v>85</v>
      </c>
      <c r="AB23" s="61" t="str">
        <f>groups!AE63</f>
        <v>Abart Roberto</v>
      </c>
      <c r="AC23" s="60" t="s">
        <v>25</v>
      </c>
      <c r="AD23" s="61" t="str">
        <f>groups!AE64</f>
        <v>Jungk Christian</v>
      </c>
      <c r="AE23" s="130" t="s">
        <v>699</v>
      </c>
      <c r="AF23" s="130" t="s">
        <v>700</v>
      </c>
      <c r="AG23" s="58" t="s">
        <v>170</v>
      </c>
      <c r="AH23" s="61" t="str">
        <f>groups!AT46</f>
        <v>Schneidewindt Jörg</v>
      </c>
      <c r="AI23" s="60" t="s">
        <v>25</v>
      </c>
      <c r="AJ23" s="61" t="str">
        <f>groups!AT48</f>
        <v>Buck Reiner</v>
      </c>
      <c r="AK23" s="130" t="s">
        <v>699</v>
      </c>
      <c r="AL23" s="130" t="s">
        <v>700</v>
      </c>
      <c r="AM23" s="62"/>
      <c r="AN23" s="72"/>
      <c r="AO23" s="72"/>
      <c r="AP23" s="72"/>
      <c r="AQ23" s="62"/>
      <c r="AR23" s="62"/>
      <c r="AS23" s="72"/>
      <c r="AT23" s="62"/>
    </row>
    <row r="24" spans="2:46" ht="12.75">
      <c r="B24" s="70" t="s">
        <v>470</v>
      </c>
      <c r="C24" s="58" t="s">
        <v>112</v>
      </c>
      <c r="D24" s="61" t="str">
        <f>groups!A7</f>
        <v>Williams Philip</v>
      </c>
      <c r="E24" s="60" t="s">
        <v>25</v>
      </c>
      <c r="F24" s="61" t="str">
        <f>groups!A8</f>
        <v>Haug Dominik</v>
      </c>
      <c r="G24" s="130" t="s">
        <v>699</v>
      </c>
      <c r="H24" s="130" t="s">
        <v>700</v>
      </c>
      <c r="I24" s="62" t="s">
        <v>73</v>
      </c>
      <c r="J24" s="61" t="str">
        <f>groups!AE54</f>
        <v>Schröder Frank</v>
      </c>
      <c r="K24" s="60" t="s">
        <v>25</v>
      </c>
      <c r="L24" s="65" t="str">
        <f>groups!AE55</f>
        <v>Schleske Thomas</v>
      </c>
      <c r="M24" s="130" t="s">
        <v>699</v>
      </c>
      <c r="N24" s="130" t="s">
        <v>702</v>
      </c>
      <c r="O24" s="58" t="s">
        <v>102</v>
      </c>
      <c r="P24" s="61" t="str">
        <f>groups!AE24</f>
        <v>Wacker Thomas</v>
      </c>
      <c r="Q24" s="60" t="s">
        <v>25</v>
      </c>
      <c r="R24" s="61" t="str">
        <f>groups!AE23</f>
        <v>Groß Mirko</v>
      </c>
      <c r="S24" s="130" t="s">
        <v>699</v>
      </c>
      <c r="T24" s="130" t="s">
        <v>700</v>
      </c>
      <c r="U24" s="58" t="s">
        <v>141</v>
      </c>
      <c r="V24" s="63" t="str">
        <f>groups!BJ14</f>
        <v>Fang Hai Jiang</v>
      </c>
      <c r="W24" s="60" t="s">
        <v>25</v>
      </c>
      <c r="X24" s="61" t="str">
        <f>groups!BJ16</f>
        <v>Vonderen van Misja</v>
      </c>
      <c r="Y24" s="130" t="s">
        <v>699</v>
      </c>
      <c r="Z24" s="130" t="s">
        <v>700</v>
      </c>
      <c r="AA24" s="58" t="s">
        <v>100</v>
      </c>
      <c r="AB24" s="63" t="str">
        <f>groups!P54</f>
        <v>Stacha Jakob</v>
      </c>
      <c r="AC24" s="60" t="s">
        <v>25</v>
      </c>
      <c r="AD24" s="61" t="str">
        <f>groups!P56</f>
        <v>Rühle Daniel</v>
      </c>
      <c r="AE24" s="130" t="s">
        <v>699</v>
      </c>
      <c r="AF24" s="130" t="s">
        <v>700</v>
      </c>
      <c r="AG24" s="62" t="s">
        <v>146</v>
      </c>
      <c r="AH24" s="63" t="str">
        <f>groups!BJ22</f>
        <v>Fulcher Johnny</v>
      </c>
      <c r="AI24" s="60" t="s">
        <v>25</v>
      </c>
      <c r="AJ24" s="63" t="str">
        <f>groups!BJ23</f>
        <v>Sievers Chris</v>
      </c>
      <c r="AK24" s="130" t="s">
        <v>699</v>
      </c>
      <c r="AL24" s="130" t="s">
        <v>700</v>
      </c>
      <c r="AM24" s="62"/>
      <c r="AN24" s="72"/>
      <c r="AO24" s="72"/>
      <c r="AP24" s="72"/>
      <c r="AQ24" s="62"/>
      <c r="AR24" s="62"/>
      <c r="AS24" s="62"/>
      <c r="AT24" s="62"/>
    </row>
    <row r="25" spans="2:46" ht="12.75">
      <c r="B25" s="58" t="s">
        <v>471</v>
      </c>
      <c r="C25" s="58" t="s">
        <v>140</v>
      </c>
      <c r="D25" s="61" t="str">
        <f>groups!AT7</f>
        <v>Ruppert Christian</v>
      </c>
      <c r="E25" s="60" t="s">
        <v>25</v>
      </c>
      <c r="F25" s="61" t="str">
        <f>groups!AT8</f>
        <v>Führlinger Markus</v>
      </c>
      <c r="G25" s="130" t="s">
        <v>699</v>
      </c>
      <c r="H25" s="130" t="s">
        <v>702</v>
      </c>
      <c r="I25" s="58" t="s">
        <v>137</v>
      </c>
      <c r="J25" s="61" t="str">
        <f>groups!A15</f>
        <v>Höltschl Thomas</v>
      </c>
      <c r="K25" s="60" t="s">
        <v>25</v>
      </c>
      <c r="L25" s="61" t="str">
        <f>groups!A16</f>
        <v>Körbel Paul Andre</v>
      </c>
      <c r="M25" s="130" t="s">
        <v>699</v>
      </c>
      <c r="N25" s="130" t="s">
        <v>700</v>
      </c>
      <c r="O25" s="58" t="s">
        <v>168</v>
      </c>
      <c r="P25" s="63" t="str">
        <f>groups!AE6</f>
        <v>Kusan Sanjin</v>
      </c>
      <c r="Q25" s="60" t="s">
        <v>25</v>
      </c>
      <c r="R25" s="61" t="str">
        <f>groups!AE7</f>
        <v>Moser Thomas</v>
      </c>
      <c r="S25" s="130" t="s">
        <v>699</v>
      </c>
      <c r="T25" s="130" t="s">
        <v>700</v>
      </c>
      <c r="U25" s="58" t="s">
        <v>125</v>
      </c>
      <c r="V25" s="61" t="str">
        <f>groups!P6</f>
        <v>Egger Thomas</v>
      </c>
      <c r="W25" s="60" t="s">
        <v>25</v>
      </c>
      <c r="X25" s="61" t="str">
        <f>groups!P8</f>
        <v>Rodriguez, Antonio</v>
      </c>
      <c r="Y25" s="130" t="s">
        <v>699</v>
      </c>
      <c r="Z25" s="130" t="s">
        <v>700</v>
      </c>
      <c r="AA25" s="67" t="s">
        <v>81</v>
      </c>
      <c r="AB25" s="61" t="str">
        <f>groups!BJ55</f>
        <v>Müller Ralph</v>
      </c>
      <c r="AC25" s="60" t="s">
        <v>25</v>
      </c>
      <c r="AD25" s="61" t="str">
        <f>groups!BJ56</f>
        <v>Ruberg Shachar</v>
      </c>
      <c r="AE25" s="130" t="s">
        <v>700</v>
      </c>
      <c r="AF25" s="130" t="s">
        <v>699</v>
      </c>
      <c r="AG25" s="58" t="s">
        <v>123</v>
      </c>
      <c r="AH25" s="63" t="str">
        <f>groups!AT31</f>
        <v>Meier Dieter</v>
      </c>
      <c r="AI25" s="60" t="s">
        <v>25</v>
      </c>
      <c r="AJ25" s="61" t="str">
        <f>groups!AT32</f>
        <v>Lösch Marc</v>
      </c>
      <c r="AK25" s="130" t="s">
        <v>699</v>
      </c>
      <c r="AL25" s="130" t="s">
        <v>700</v>
      </c>
      <c r="AM25" s="62"/>
      <c r="AN25" s="72"/>
      <c r="AO25" s="72"/>
      <c r="AP25" s="72"/>
      <c r="AQ25" s="62"/>
      <c r="AR25" s="62"/>
      <c r="AS25" s="72"/>
      <c r="AT25" s="62"/>
    </row>
    <row r="26" spans="2:46" ht="12.75">
      <c r="B26" s="70" t="s">
        <v>472</v>
      </c>
      <c r="C26" s="58" t="s">
        <v>139</v>
      </c>
      <c r="D26" s="61" t="str">
        <f>groups!AE38</f>
        <v>Smith Warren</v>
      </c>
      <c r="E26" s="60" t="s">
        <v>25</v>
      </c>
      <c r="F26" s="61" t="str">
        <f>groups!AE39</f>
        <v>Gnamm Chris</v>
      </c>
      <c r="G26" s="130" t="s">
        <v>699</v>
      </c>
      <c r="H26" s="130" t="s">
        <v>702</v>
      </c>
      <c r="I26" s="58" t="s">
        <v>70</v>
      </c>
      <c r="J26" s="61" t="str">
        <f>groups!AE46</f>
        <v>Kirim Ali</v>
      </c>
      <c r="K26" s="60" t="s">
        <v>25</v>
      </c>
      <c r="L26" s="61" t="str">
        <f>groups!AE47</f>
        <v>Eheim Michael</v>
      </c>
      <c r="M26" s="130" t="s">
        <v>699</v>
      </c>
      <c r="N26" s="130" t="s">
        <v>700</v>
      </c>
      <c r="O26" s="62" t="s">
        <v>73</v>
      </c>
      <c r="P26" s="61" t="str">
        <f>groups!AE55</f>
        <v>Schleske Thomas</v>
      </c>
      <c r="Q26" s="60" t="s">
        <v>25</v>
      </c>
      <c r="R26" s="61" t="str">
        <f>groups!AE56</f>
        <v>Bach Michael</v>
      </c>
      <c r="S26" s="130" t="s">
        <v>699</v>
      </c>
      <c r="T26" s="130" t="s">
        <v>700</v>
      </c>
      <c r="U26" s="62" t="s">
        <v>103</v>
      </c>
      <c r="V26" s="61" t="str">
        <f>groups!AE31</f>
        <v>Saciri Bedri</v>
      </c>
      <c r="W26" s="60" t="s">
        <v>25</v>
      </c>
      <c r="X26" s="61" t="str">
        <f>groups!AE32</f>
        <v>Richter Robert</v>
      </c>
      <c r="Y26" s="130" t="s">
        <v>699</v>
      </c>
      <c r="Z26" s="130" t="s">
        <v>702</v>
      </c>
      <c r="AA26" s="62" t="s">
        <v>146</v>
      </c>
      <c r="AB26" s="61" t="str">
        <f>groups!BJ22</f>
        <v>Fulcher Johnny</v>
      </c>
      <c r="AC26" s="60" t="s">
        <v>25</v>
      </c>
      <c r="AD26" s="61" t="str">
        <f>groups!BJ24</f>
        <v>Lac Hao</v>
      </c>
      <c r="AE26" s="130" t="s">
        <v>699</v>
      </c>
      <c r="AF26" s="130" t="s">
        <v>700</v>
      </c>
      <c r="AG26" s="58" t="s">
        <v>71</v>
      </c>
      <c r="AH26" s="61" t="str">
        <f>groups!AT15</f>
        <v>Müller Michael</v>
      </c>
      <c r="AI26" s="60" t="s">
        <v>25</v>
      </c>
      <c r="AJ26" s="61" t="str">
        <f>groups!AT16</f>
        <v>Guskov Eugen</v>
      </c>
      <c r="AK26" s="130" t="s">
        <v>699</v>
      </c>
      <c r="AL26" s="130" t="s">
        <v>700</v>
      </c>
      <c r="AM26" s="62"/>
      <c r="AN26" s="72"/>
      <c r="AO26" s="72"/>
      <c r="AP26" s="72"/>
      <c r="AQ26" s="62"/>
      <c r="AR26" s="62"/>
      <c r="AS26" s="62"/>
      <c r="AT26" s="62"/>
    </row>
    <row r="27" spans="2:46" ht="12.75">
      <c r="B27" s="58" t="s">
        <v>460</v>
      </c>
      <c r="C27" s="58" t="s">
        <v>168</v>
      </c>
      <c r="D27" s="63" t="str">
        <f>groups!AE7</f>
        <v>Moser Thomas</v>
      </c>
      <c r="E27" s="60" t="s">
        <v>25</v>
      </c>
      <c r="F27" s="61" t="str">
        <f>groups!AE8</f>
        <v>Müller Thomas</v>
      </c>
      <c r="G27" s="130" t="s">
        <v>700</v>
      </c>
      <c r="H27" s="130" t="s">
        <v>699</v>
      </c>
      <c r="I27" s="58" t="s">
        <v>140</v>
      </c>
      <c r="J27" s="63" t="str">
        <f>groups!AT7</f>
        <v>Ruppert Christian</v>
      </c>
      <c r="K27" s="60" t="s">
        <v>25</v>
      </c>
      <c r="L27" s="63" t="str">
        <f>groups!AT6</f>
        <v>Moles Austin</v>
      </c>
      <c r="M27" s="130" t="s">
        <v>699</v>
      </c>
      <c r="N27" s="130" t="s">
        <v>700</v>
      </c>
      <c r="O27" s="58" t="s">
        <v>101</v>
      </c>
      <c r="P27" s="63" t="str">
        <f>groups!P22</f>
        <v>Thode Olaf</v>
      </c>
      <c r="Q27" s="60" t="s">
        <v>25</v>
      </c>
      <c r="R27" s="61" t="str">
        <f>groups!P24</f>
        <v>Lodjn Gustav</v>
      </c>
      <c r="S27" s="130" t="s">
        <v>699</v>
      </c>
      <c r="T27" s="130" t="s">
        <v>700</v>
      </c>
      <c r="U27" s="58" t="s">
        <v>137</v>
      </c>
      <c r="V27" s="63" t="str">
        <f>groups!A14</f>
        <v>Nawabi Yusuf</v>
      </c>
      <c r="W27" s="60" t="s">
        <v>25</v>
      </c>
      <c r="X27" s="61" t="str">
        <f>groups!A16</f>
        <v>Körbel Paul Andre</v>
      </c>
      <c r="Y27" s="130" t="s">
        <v>699</v>
      </c>
      <c r="Z27" s="130" t="s">
        <v>702</v>
      </c>
      <c r="AA27" s="58" t="s">
        <v>141</v>
      </c>
      <c r="AB27" s="61" t="str">
        <f>groups!BJ16</f>
        <v>Vonderen van Misja</v>
      </c>
      <c r="AC27" s="60" t="s">
        <v>25</v>
      </c>
      <c r="AD27" s="63" t="str">
        <f>groups!BJ15</f>
        <v>Beggel Karl-Heinz</v>
      </c>
      <c r="AE27" s="130" t="s">
        <v>700</v>
      </c>
      <c r="AF27" s="130" t="s">
        <v>699</v>
      </c>
      <c r="AG27" s="58" t="s">
        <v>124</v>
      </c>
      <c r="AH27" s="63" t="str">
        <f>groups!A54</f>
        <v>Hannes-Hühn Jörn</v>
      </c>
      <c r="AI27" s="60" t="s">
        <v>25</v>
      </c>
      <c r="AJ27" s="61" t="str">
        <f>groups!A56</f>
        <v>Szasz Laslo</v>
      </c>
      <c r="AK27" s="130" t="s">
        <v>699</v>
      </c>
      <c r="AL27" s="130" t="s">
        <v>700</v>
      </c>
      <c r="AM27" s="62"/>
      <c r="AN27" s="72"/>
      <c r="AO27" s="72"/>
      <c r="AP27" s="72"/>
      <c r="AQ27" s="62"/>
      <c r="AR27" s="62"/>
      <c r="AS27" s="62"/>
      <c r="AT27" s="62"/>
    </row>
    <row r="28" spans="2:46" ht="12.75">
      <c r="B28" s="58" t="s">
        <v>461</v>
      </c>
      <c r="C28" s="58" t="s">
        <v>69</v>
      </c>
      <c r="D28" s="59" t="str">
        <f>groups!A63</f>
        <v>Schmidt Armin</v>
      </c>
      <c r="E28" s="60" t="s">
        <v>25</v>
      </c>
      <c r="F28" s="61" t="str">
        <f>groups!A64</f>
        <v>von der Warth Jens</v>
      </c>
      <c r="G28" s="130" t="s">
        <v>699</v>
      </c>
      <c r="H28" s="130" t="s">
        <v>700</v>
      </c>
      <c r="I28" s="58" t="s">
        <v>98</v>
      </c>
      <c r="J28" s="61" t="str">
        <f>groups!A46</f>
        <v>Hertle Markus</v>
      </c>
      <c r="K28" s="60" t="s">
        <v>25</v>
      </c>
      <c r="L28" s="61" t="str">
        <f>groups!A47</f>
        <v>Weidner Thomas</v>
      </c>
      <c r="M28" s="130" t="s">
        <v>702</v>
      </c>
      <c r="N28" s="130" t="s">
        <v>699</v>
      </c>
      <c r="O28" s="58" t="s">
        <v>80</v>
      </c>
      <c r="P28" s="59" t="str">
        <f>groups!P63</f>
        <v>Schumann Malte</v>
      </c>
      <c r="Q28" s="60" t="s">
        <v>25</v>
      </c>
      <c r="R28" s="142" t="str">
        <f>groups!P64</f>
        <v>Brecel Luca</v>
      </c>
      <c r="S28" s="130" t="s">
        <v>700</v>
      </c>
      <c r="T28" s="130" t="s">
        <v>699</v>
      </c>
      <c r="U28" s="62" t="s">
        <v>146</v>
      </c>
      <c r="V28" s="63" t="str">
        <f>groups!BJ23</f>
        <v>Sievers Chris</v>
      </c>
      <c r="W28" s="60" t="s">
        <v>25</v>
      </c>
      <c r="X28" s="61" t="str">
        <f>groups!BJ24</f>
        <v>Lac Hao</v>
      </c>
      <c r="Y28" s="130" t="s">
        <v>699</v>
      </c>
      <c r="Z28" s="130" t="s">
        <v>700</v>
      </c>
      <c r="AA28" s="58" t="s">
        <v>114</v>
      </c>
      <c r="AB28" s="61" t="str">
        <f>groups!AT39</f>
        <v>Jahnke Björn</v>
      </c>
      <c r="AC28" s="60" t="s">
        <v>25</v>
      </c>
      <c r="AD28" s="61" t="str">
        <f>groups!AT40</f>
        <v>Joachim Stefan</v>
      </c>
      <c r="AE28" s="130" t="s">
        <v>699</v>
      </c>
      <c r="AF28" s="130" t="s">
        <v>702</v>
      </c>
      <c r="AG28" s="58" t="s">
        <v>74</v>
      </c>
      <c r="AH28" s="63" t="str">
        <f>groups!AT23</f>
        <v>Beil Thomas</v>
      </c>
      <c r="AI28" s="60" t="s">
        <v>25</v>
      </c>
      <c r="AJ28" s="61" t="str">
        <f>groups!AT24</f>
        <v>Greulich Joachim</v>
      </c>
      <c r="AK28" s="130" t="s">
        <v>699</v>
      </c>
      <c r="AL28" s="130" t="s">
        <v>700</v>
      </c>
      <c r="AM28" s="62"/>
      <c r="AN28" s="72"/>
      <c r="AO28" s="72"/>
      <c r="AP28" s="72"/>
      <c r="AQ28" s="62"/>
      <c r="AR28" s="62"/>
      <c r="AS28" s="62"/>
      <c r="AT28" s="62"/>
    </row>
    <row r="29" spans="2:46" ht="12.75">
      <c r="B29" s="58" t="s">
        <v>462</v>
      </c>
      <c r="C29" s="58" t="s">
        <v>112</v>
      </c>
      <c r="D29" s="63" t="str">
        <f>groups!A7</f>
        <v>Williams Philip</v>
      </c>
      <c r="E29" s="60" t="s">
        <v>25</v>
      </c>
      <c r="F29" s="61" t="str">
        <f>groups!A6</f>
        <v>Lesiv Armin</v>
      </c>
      <c r="G29" s="130" t="s">
        <v>699</v>
      </c>
      <c r="H29" s="130" t="s">
        <v>700</v>
      </c>
      <c r="I29" s="58" t="s">
        <v>72</v>
      </c>
      <c r="J29" s="61" t="str">
        <f>groups!A30</f>
        <v>Burot Mario</v>
      </c>
      <c r="K29" s="60" t="s">
        <v>25</v>
      </c>
      <c r="L29" s="61" t="str">
        <f>groups!A31</f>
        <v>Wong Oliver</v>
      </c>
      <c r="M29" s="130" t="s">
        <v>699</v>
      </c>
      <c r="N29" s="130" t="s">
        <v>700</v>
      </c>
      <c r="O29" s="58" t="s">
        <v>99</v>
      </c>
      <c r="P29" s="63" t="str">
        <f>groups!A38</f>
        <v>Hollenwäger Falk</v>
      </c>
      <c r="Q29" s="60" t="s">
        <v>25</v>
      </c>
      <c r="R29" s="61" t="str">
        <f>groups!A40</f>
        <v>Wiese Marius</v>
      </c>
      <c r="S29" s="130" t="s">
        <v>699</v>
      </c>
      <c r="T29" s="130" t="s">
        <v>702</v>
      </c>
      <c r="U29" s="67" t="s">
        <v>82</v>
      </c>
      <c r="V29" s="61" t="str">
        <f>groups!BJ47</f>
        <v>Jung Dirk</v>
      </c>
      <c r="W29" s="60" t="s">
        <v>25</v>
      </c>
      <c r="X29" s="61" t="str">
        <f>groups!BJ48</f>
        <v>Maas Joris</v>
      </c>
      <c r="Y29" s="130" t="s">
        <v>699</v>
      </c>
      <c r="Z29" s="130" t="s">
        <v>702</v>
      </c>
      <c r="AA29" s="58" t="s">
        <v>162</v>
      </c>
      <c r="AB29" s="61" t="str">
        <f>groups!BJ32</f>
        <v>Habib Subah</v>
      </c>
      <c r="AC29" s="60" t="s">
        <v>25</v>
      </c>
      <c r="AD29" s="61" t="str">
        <f>groups!BJ31</f>
        <v>Dietzel Roman</v>
      </c>
      <c r="AE29" s="130" t="s">
        <v>699</v>
      </c>
      <c r="AF29" s="130" t="s">
        <v>700</v>
      </c>
      <c r="AG29" s="58" t="s">
        <v>109</v>
      </c>
      <c r="AH29" s="61" t="str">
        <f>groups!P46</f>
        <v>D'Hondt Johan</v>
      </c>
      <c r="AI29" s="60" t="s">
        <v>25</v>
      </c>
      <c r="AJ29" s="61" t="str">
        <f>groups!P48</f>
        <v>Schenk Stefan</v>
      </c>
      <c r="AK29" s="130" t="s">
        <v>699</v>
      </c>
      <c r="AL29" s="130" t="s">
        <v>700</v>
      </c>
      <c r="AM29" s="62"/>
      <c r="AN29" s="72"/>
      <c r="AO29" s="72"/>
      <c r="AP29" s="72"/>
      <c r="AQ29" s="62"/>
      <c r="AR29" s="62"/>
      <c r="AS29" s="62"/>
      <c r="AT29" s="62"/>
    </row>
    <row r="30" spans="39:46" ht="12.75">
      <c r="AM30" s="62"/>
      <c r="AN30" s="72"/>
      <c r="AO30" s="72"/>
      <c r="AP30" s="72"/>
      <c r="AQ30" s="62"/>
      <c r="AR30" s="62"/>
      <c r="AS30" s="72"/>
      <c r="AT30" s="62"/>
    </row>
    <row r="31" spans="1:46" ht="12.75">
      <c r="A31" s="58" t="s">
        <v>97</v>
      </c>
      <c r="D31" s="258" t="s">
        <v>153</v>
      </c>
      <c r="E31" s="258"/>
      <c r="F31" s="258"/>
      <c r="J31" s="258" t="s">
        <v>154</v>
      </c>
      <c r="K31" s="258"/>
      <c r="L31" s="258"/>
      <c r="P31" s="258" t="s">
        <v>155</v>
      </c>
      <c r="Q31" s="258"/>
      <c r="R31" s="258"/>
      <c r="V31" s="258" t="s">
        <v>156</v>
      </c>
      <c r="W31" s="258"/>
      <c r="X31" s="258"/>
      <c r="AB31" s="258" t="s">
        <v>157</v>
      </c>
      <c r="AC31" s="258"/>
      <c r="AD31" s="258"/>
      <c r="AH31" s="258" t="s">
        <v>158</v>
      </c>
      <c r="AI31" s="258"/>
      <c r="AJ31" s="258"/>
      <c r="AM31" s="62"/>
      <c r="AN31" s="72"/>
      <c r="AO31" s="72"/>
      <c r="AP31" s="72"/>
      <c r="AQ31" s="62"/>
      <c r="AR31" s="62"/>
      <c r="AS31" s="62"/>
      <c r="AT31" s="62"/>
    </row>
    <row r="32" spans="1:46" ht="12.75">
      <c r="A32" s="62"/>
      <c r="B32" s="70" t="s">
        <v>486</v>
      </c>
      <c r="C32" s="67" t="s">
        <v>81</v>
      </c>
      <c r="D32" s="61" t="str">
        <f>groups!BJ54</f>
        <v>Henson Mike</v>
      </c>
      <c r="E32" s="60" t="s">
        <v>25</v>
      </c>
      <c r="F32" s="61" t="str">
        <f>groups!BJ56</f>
        <v>Ruberg Shachar</v>
      </c>
      <c r="G32" s="130" t="s">
        <v>699</v>
      </c>
      <c r="H32" s="130" t="s">
        <v>700</v>
      </c>
      <c r="I32" s="58" t="s">
        <v>123</v>
      </c>
      <c r="J32" s="61" t="str">
        <f>groups!AT30</f>
        <v>Rijsbergen van Rene</v>
      </c>
      <c r="K32" s="60" t="s">
        <v>25</v>
      </c>
      <c r="L32" s="61" t="str">
        <f>groups!AT32</f>
        <v>Lösch Marc</v>
      </c>
      <c r="M32" s="130" t="s">
        <v>699</v>
      </c>
      <c r="N32" s="130" t="s">
        <v>700</v>
      </c>
      <c r="O32" s="58" t="s">
        <v>83</v>
      </c>
      <c r="P32" s="61" t="str">
        <f>groups!AT57</f>
        <v>Munraj Pal</v>
      </c>
      <c r="Q32" s="60" t="s">
        <v>25</v>
      </c>
      <c r="R32" s="61" t="str">
        <f>groups!AT56</f>
        <v>Balla Soma</v>
      </c>
      <c r="S32" s="130" t="s">
        <v>699</v>
      </c>
      <c r="T32" s="130" t="s">
        <v>702</v>
      </c>
      <c r="U32" s="58" t="s">
        <v>109</v>
      </c>
      <c r="V32" s="63" t="str">
        <f>groups!P46</f>
        <v>D'Hondt Johan</v>
      </c>
      <c r="W32" s="60" t="s">
        <v>25</v>
      </c>
      <c r="X32" s="61" t="str">
        <f>groups!P47</f>
        <v>Steiner Ole</v>
      </c>
      <c r="Y32" s="130" t="s">
        <v>699</v>
      </c>
      <c r="Z32" s="130" t="s">
        <v>702</v>
      </c>
      <c r="AA32" s="58" t="s">
        <v>130</v>
      </c>
      <c r="AB32" s="63" t="str">
        <f>groups!AE14</f>
        <v>Kesseler Jürgen</v>
      </c>
      <c r="AC32" s="60" t="s">
        <v>25</v>
      </c>
      <c r="AD32" s="63" t="str">
        <f>groups!AE15</f>
        <v>Vortkort Jörg</v>
      </c>
      <c r="AE32" s="130" t="s">
        <v>700</v>
      </c>
      <c r="AF32" s="130" t="s">
        <v>699</v>
      </c>
      <c r="AG32" s="67" t="s">
        <v>82</v>
      </c>
      <c r="AH32" s="61" t="str">
        <f>groups!BJ45</f>
        <v>Münstermann Lasse</v>
      </c>
      <c r="AI32" s="60" t="s">
        <v>25</v>
      </c>
      <c r="AJ32" s="61" t="str">
        <f>groups!BJ46</f>
        <v>Vayrinen Risto</v>
      </c>
      <c r="AK32" s="130" t="s">
        <v>699</v>
      </c>
      <c r="AL32" s="130" t="s">
        <v>700</v>
      </c>
      <c r="AM32" s="62"/>
      <c r="AN32" s="72"/>
      <c r="AO32" s="72"/>
      <c r="AP32" s="72"/>
      <c r="AQ32" s="62"/>
      <c r="AR32" s="62"/>
      <c r="AS32" s="72"/>
      <c r="AT32" s="62"/>
    </row>
    <row r="33" spans="1:38" ht="12.75">
      <c r="A33" s="62"/>
      <c r="B33" s="58" t="s">
        <v>485</v>
      </c>
      <c r="C33" s="58" t="s">
        <v>100</v>
      </c>
      <c r="D33" s="61" t="str">
        <f>groups!P53</f>
        <v>King Mark</v>
      </c>
      <c r="E33" s="60" t="s">
        <v>25</v>
      </c>
      <c r="F33" s="61" t="str">
        <f>groups!P54</f>
        <v>Stacha Jakob</v>
      </c>
      <c r="G33" s="130" t="s">
        <v>699</v>
      </c>
      <c r="H33" s="130" t="s">
        <v>700</v>
      </c>
      <c r="I33" s="58" t="s">
        <v>168</v>
      </c>
      <c r="J33" s="61" t="str">
        <f>groups!AE5</f>
        <v>Bingham Stuart</v>
      </c>
      <c r="K33" s="60" t="s">
        <v>25</v>
      </c>
      <c r="L33" s="61" t="str">
        <f>groups!AE6</f>
        <v>Kusan Sanjin</v>
      </c>
      <c r="M33" s="130" t="s">
        <v>699</v>
      </c>
      <c r="N33" s="130" t="s">
        <v>702</v>
      </c>
      <c r="O33" s="58" t="s">
        <v>114</v>
      </c>
      <c r="P33" s="61" t="str">
        <f>groups!AT37</f>
        <v>Pinches Barry</v>
      </c>
      <c r="Q33" s="60" t="s">
        <v>25</v>
      </c>
      <c r="R33" s="61" t="str">
        <f>groups!AT40</f>
        <v>Joachim Stefan</v>
      </c>
      <c r="S33" s="130" t="s">
        <v>699</v>
      </c>
      <c r="T33" s="130" t="s">
        <v>700</v>
      </c>
      <c r="U33" s="62" t="s">
        <v>103</v>
      </c>
      <c r="V33" s="61" t="str">
        <f>groups!AE29</f>
        <v>Greene Gerard</v>
      </c>
      <c r="W33" s="60" t="s">
        <v>25</v>
      </c>
      <c r="X33" s="61" t="str">
        <f>groups!AE32</f>
        <v>Richter Robert</v>
      </c>
      <c r="Y33" s="130" t="s">
        <v>699</v>
      </c>
      <c r="Z33" s="130" t="s">
        <v>702</v>
      </c>
      <c r="AA33" s="58" t="s">
        <v>70</v>
      </c>
      <c r="AB33" s="61" t="str">
        <f>groups!AE45</f>
        <v>Gray David</v>
      </c>
      <c r="AC33" s="60" t="s">
        <v>25</v>
      </c>
      <c r="AD33" s="61" t="str">
        <f>groups!AE48</f>
        <v>Pedersen Knut Kvaal</v>
      </c>
      <c r="AE33" s="130" t="s">
        <v>699</v>
      </c>
      <c r="AF33" s="130" t="s">
        <v>700</v>
      </c>
      <c r="AG33" s="58" t="s">
        <v>71</v>
      </c>
      <c r="AH33" s="61" t="str">
        <f>groups!AT13</f>
        <v>Davis Mark</v>
      </c>
      <c r="AI33" s="60" t="s">
        <v>25</v>
      </c>
      <c r="AJ33" s="63" t="str">
        <f>groups!AT15</f>
        <v>Müller Michael</v>
      </c>
      <c r="AK33" s="130" t="s">
        <v>699</v>
      </c>
      <c r="AL33" s="130" t="s">
        <v>700</v>
      </c>
    </row>
    <row r="34" spans="1:46" ht="12.75">
      <c r="A34" s="62"/>
      <c r="B34" s="70" t="s">
        <v>474</v>
      </c>
      <c r="C34" s="62" t="s">
        <v>73</v>
      </c>
      <c r="D34" s="61" t="str">
        <f>groups!AE53</f>
        <v>Walden Ricky</v>
      </c>
      <c r="E34" s="60" t="s">
        <v>25</v>
      </c>
      <c r="F34" s="63" t="str">
        <f>groups!AE54</f>
        <v>Schröder Frank</v>
      </c>
      <c r="G34" s="130" t="s">
        <v>699</v>
      </c>
      <c r="H34" s="130" t="s">
        <v>700</v>
      </c>
      <c r="I34" s="58" t="s">
        <v>102</v>
      </c>
      <c r="J34" s="61" t="str">
        <f>groups!AE21</f>
        <v>Harold Dave</v>
      </c>
      <c r="K34" s="60" t="s">
        <v>25</v>
      </c>
      <c r="L34" s="61" t="str">
        <f>groups!AE24</f>
        <v>Wacker Thomas</v>
      </c>
      <c r="M34" s="130" t="s">
        <v>699</v>
      </c>
      <c r="N34" s="130" t="s">
        <v>700</v>
      </c>
      <c r="O34" s="58" t="s">
        <v>162</v>
      </c>
      <c r="P34" s="61" t="str">
        <f>groups!BJ29</f>
        <v>Kuldesh Johal</v>
      </c>
      <c r="Q34" s="60" t="s">
        <v>25</v>
      </c>
      <c r="R34" s="61" t="str">
        <f>groups!BJ30</f>
        <v>Blanckaert Hans</v>
      </c>
      <c r="S34" s="130" t="s">
        <v>699</v>
      </c>
      <c r="T34" s="130" t="s">
        <v>702</v>
      </c>
      <c r="U34" s="67" t="s">
        <v>82</v>
      </c>
      <c r="V34" s="61" t="str">
        <f>groups!BJ45</f>
        <v>Münstermann Lasse</v>
      </c>
      <c r="W34" s="60" t="s">
        <v>25</v>
      </c>
      <c r="X34" s="61" t="str">
        <f>groups!BJ48</f>
        <v>Maas Joris</v>
      </c>
      <c r="Y34" s="130" t="s">
        <v>699</v>
      </c>
      <c r="Z34" s="130" t="s">
        <v>700</v>
      </c>
      <c r="AA34" s="58" t="s">
        <v>123</v>
      </c>
      <c r="AB34" s="61" t="str">
        <f>groups!AT29</f>
        <v>Roe David</v>
      </c>
      <c r="AC34" s="60" t="s">
        <v>25</v>
      </c>
      <c r="AD34" s="61" t="str">
        <f>groups!AT31</f>
        <v>Meier Dieter</v>
      </c>
      <c r="AE34" s="130" t="s">
        <v>699</v>
      </c>
      <c r="AF34" s="130" t="s">
        <v>700</v>
      </c>
      <c r="AG34" s="58" t="s">
        <v>74</v>
      </c>
      <c r="AH34" s="61" t="str">
        <f>groups!AT21</f>
        <v>Ford Tom</v>
      </c>
      <c r="AI34" s="60" t="s">
        <v>25</v>
      </c>
      <c r="AJ34" s="61" t="str">
        <f>groups!AT23</f>
        <v>Beil Thomas</v>
      </c>
      <c r="AK34" s="130" t="s">
        <v>699</v>
      </c>
      <c r="AL34" s="130" t="s">
        <v>700</v>
      </c>
      <c r="AM34" s="62"/>
      <c r="AN34" s="72"/>
      <c r="AO34" s="72"/>
      <c r="AP34" s="72"/>
      <c r="AQ34" s="62"/>
      <c r="AR34" s="62"/>
      <c r="AS34" s="72"/>
      <c r="AT34" s="62"/>
    </row>
    <row r="35" spans="1:38" ht="12.75">
      <c r="A35" s="62"/>
      <c r="B35" s="58" t="s">
        <v>475</v>
      </c>
      <c r="C35" s="58" t="s">
        <v>130</v>
      </c>
      <c r="D35" s="61" t="str">
        <f>groups!AE13</f>
        <v>McCulloch Ian</v>
      </c>
      <c r="E35" s="60" t="s">
        <v>25</v>
      </c>
      <c r="F35" s="61" t="str">
        <f>groups!AE15</f>
        <v>Vortkort Jörg</v>
      </c>
      <c r="G35" s="130" t="s">
        <v>699</v>
      </c>
      <c r="H35" s="130" t="s">
        <v>700</v>
      </c>
      <c r="I35" s="58" t="s">
        <v>80</v>
      </c>
      <c r="J35" s="61" t="str">
        <f>groups!P61</f>
        <v>Cope Jamie</v>
      </c>
      <c r="K35" s="60" t="s">
        <v>25</v>
      </c>
      <c r="L35" s="63" t="str">
        <f>groups!P62</f>
        <v>Heeger Michael</v>
      </c>
      <c r="M35" s="130" t="s">
        <v>699</v>
      </c>
      <c r="N35" s="130" t="s">
        <v>700</v>
      </c>
      <c r="O35" s="58" t="s">
        <v>83</v>
      </c>
      <c r="P35" s="61" t="str">
        <f>groups!AT57</f>
        <v>Munraj Pal</v>
      </c>
      <c r="Q35" s="60" t="s">
        <v>25</v>
      </c>
      <c r="R35" s="61" t="str">
        <f>groups!AT53</f>
        <v>Einsle Patrick</v>
      </c>
      <c r="S35" s="130" t="s">
        <v>702</v>
      </c>
      <c r="T35" s="130" t="s">
        <v>699</v>
      </c>
      <c r="U35" s="58" t="s">
        <v>84</v>
      </c>
      <c r="V35" s="61" t="str">
        <f>groups!P13</f>
        <v>Day Ryan</v>
      </c>
      <c r="W35" s="60" t="s">
        <v>25</v>
      </c>
      <c r="X35" s="61" t="str">
        <f>groups!P16</f>
        <v>Veuhoff Ludger</v>
      </c>
      <c r="Y35" s="130" t="s">
        <v>699</v>
      </c>
      <c r="Z35" s="130" t="s">
        <v>700</v>
      </c>
      <c r="AA35" s="62" t="s">
        <v>69</v>
      </c>
      <c r="AB35" s="61" t="str">
        <f>groups!A61</f>
        <v>Walker Lee</v>
      </c>
      <c r="AC35" s="60" t="s">
        <v>25</v>
      </c>
      <c r="AD35" s="63" t="str">
        <f>groups!A64</f>
        <v>von der Warth Jens</v>
      </c>
      <c r="AE35" s="130" t="s">
        <v>699</v>
      </c>
      <c r="AF35" s="130" t="s">
        <v>700</v>
      </c>
      <c r="AG35" s="58" t="s">
        <v>109</v>
      </c>
      <c r="AH35" s="61" t="str">
        <f>groups!P45</f>
        <v>Dale Dominic</v>
      </c>
      <c r="AI35" s="60" t="s">
        <v>25</v>
      </c>
      <c r="AJ35" s="61" t="str">
        <f>groups!P48</f>
        <v>Schenk Stefan</v>
      </c>
      <c r="AK35" s="130" t="s">
        <v>699</v>
      </c>
      <c r="AL35" s="130" t="s">
        <v>700</v>
      </c>
    </row>
    <row r="36" spans="1:38" ht="12.75">
      <c r="A36" s="62"/>
      <c r="B36" s="58" t="s">
        <v>476</v>
      </c>
      <c r="C36" s="58" t="s">
        <v>123</v>
      </c>
      <c r="D36" s="61" t="str">
        <f>groups!AT29</f>
        <v>Roe David</v>
      </c>
      <c r="E36" s="60" t="s">
        <v>25</v>
      </c>
      <c r="F36" s="63" t="str">
        <f>groups!AT30</f>
        <v>Rijsbergen van Rene</v>
      </c>
      <c r="G36" s="130" t="s">
        <v>699</v>
      </c>
      <c r="H36" s="130" t="s">
        <v>700</v>
      </c>
      <c r="I36" s="58" t="s">
        <v>74</v>
      </c>
      <c r="J36" s="61" t="str">
        <f>groups!AT21</f>
        <v>Ford Tom</v>
      </c>
      <c r="K36" s="60" t="s">
        <v>25</v>
      </c>
      <c r="L36" s="61" t="str">
        <f>groups!AT22</f>
        <v>Richardson Lee</v>
      </c>
      <c r="M36" s="130" t="s">
        <v>699</v>
      </c>
      <c r="N36" s="130" t="s">
        <v>700</v>
      </c>
      <c r="O36" s="62" t="s">
        <v>73</v>
      </c>
      <c r="P36" s="61" t="str">
        <f>groups!AE53</f>
        <v>Walden Ricky</v>
      </c>
      <c r="Q36" s="60" t="s">
        <v>25</v>
      </c>
      <c r="R36" s="61" t="str">
        <f>groups!AE56</f>
        <v>Bach Michael</v>
      </c>
      <c r="S36" s="130" t="s">
        <v>699</v>
      </c>
      <c r="T36" s="130" t="s">
        <v>700</v>
      </c>
      <c r="U36" s="58" t="s">
        <v>102</v>
      </c>
      <c r="V36" s="61" t="str">
        <f>groups!AE21</f>
        <v>Harold Dave</v>
      </c>
      <c r="W36" s="60" t="s">
        <v>25</v>
      </c>
      <c r="X36" s="63" t="str">
        <f>groups!AE22</f>
        <v>Becher Michael</v>
      </c>
      <c r="Y36" s="130" t="s">
        <v>699</v>
      </c>
      <c r="Z36" s="130" t="s">
        <v>700</v>
      </c>
      <c r="AA36" s="58" t="s">
        <v>162</v>
      </c>
      <c r="AB36" s="61" t="str">
        <f>groups!BJ29</f>
        <v>Kuldesh Johal</v>
      </c>
      <c r="AC36" s="60" t="s">
        <v>25</v>
      </c>
      <c r="AD36" s="61" t="str">
        <f>groups!BJ32</f>
        <v>Habib Subah</v>
      </c>
      <c r="AE36" s="130" t="s">
        <v>700</v>
      </c>
      <c r="AF36" s="130" t="s">
        <v>699</v>
      </c>
      <c r="AG36" s="67" t="s">
        <v>82</v>
      </c>
      <c r="AH36" s="61" t="str">
        <f>groups!BJ45</f>
        <v>Münstermann Lasse</v>
      </c>
      <c r="AI36" s="60" t="s">
        <v>25</v>
      </c>
      <c r="AJ36" s="61" t="str">
        <f>groups!BJ47</f>
        <v>Jung Dirk</v>
      </c>
      <c r="AK36" s="130" t="s">
        <v>699</v>
      </c>
      <c r="AL36" s="130" t="s">
        <v>700</v>
      </c>
    </row>
    <row r="37" spans="1:46" ht="12.75">
      <c r="A37" s="62"/>
      <c r="B37" s="70" t="s">
        <v>477</v>
      </c>
      <c r="C37" s="62" t="s">
        <v>69</v>
      </c>
      <c r="D37" s="61" t="str">
        <f>groups!A61</f>
        <v>Walker Lee</v>
      </c>
      <c r="E37" s="60" t="s">
        <v>25</v>
      </c>
      <c r="F37" s="63" t="str">
        <f>groups!A62</f>
        <v>Popovic Miro</v>
      </c>
      <c r="G37" s="130" t="s">
        <v>699</v>
      </c>
      <c r="H37" s="130" t="s">
        <v>700</v>
      </c>
      <c r="I37" s="67" t="s">
        <v>83</v>
      </c>
      <c r="J37" s="63" t="str">
        <f>groups!AT53</f>
        <v>Einsle Patrick</v>
      </c>
      <c r="K37" s="60" t="s">
        <v>25</v>
      </c>
      <c r="L37" s="63" t="str">
        <f>groups!AT54</f>
        <v>Burgmeijer John</v>
      </c>
      <c r="M37" s="130" t="s">
        <v>699</v>
      </c>
      <c r="N37" s="130" t="s">
        <v>700</v>
      </c>
      <c r="O37" s="58" t="s">
        <v>130</v>
      </c>
      <c r="P37" s="61" t="str">
        <f>groups!AE13</f>
        <v>McCulloch Ian</v>
      </c>
      <c r="Q37" s="60" t="s">
        <v>25</v>
      </c>
      <c r="R37" s="63" t="str">
        <f>groups!AE16</f>
        <v>Rusche Andre</v>
      </c>
      <c r="S37" s="130" t="s">
        <v>699</v>
      </c>
      <c r="T37" s="130" t="s">
        <v>700</v>
      </c>
      <c r="U37" s="58" t="s">
        <v>80</v>
      </c>
      <c r="V37" s="59" t="str">
        <f>groups!P61</f>
        <v>Cope Jamie</v>
      </c>
      <c r="W37" s="60" t="s">
        <v>25</v>
      </c>
      <c r="X37" s="71" t="str">
        <f>groups!P63</f>
        <v>Schumann Malte</v>
      </c>
      <c r="Y37" s="130" t="s">
        <v>699</v>
      </c>
      <c r="Z37" s="130" t="s">
        <v>700</v>
      </c>
      <c r="AA37" s="58" t="s">
        <v>109</v>
      </c>
      <c r="AB37" s="61" t="str">
        <f>groups!P45</f>
        <v>Dale Dominic</v>
      </c>
      <c r="AC37" s="60" t="s">
        <v>25</v>
      </c>
      <c r="AD37" s="61" t="str">
        <f>groups!P47</f>
        <v>Steiner Ole</v>
      </c>
      <c r="AE37" s="130" t="s">
        <v>699</v>
      </c>
      <c r="AF37" s="130" t="s">
        <v>700</v>
      </c>
      <c r="AG37" s="58" t="s">
        <v>84</v>
      </c>
      <c r="AH37" s="61" t="str">
        <f>groups!P13</f>
        <v>Day Ryan</v>
      </c>
      <c r="AI37" s="60" t="s">
        <v>25</v>
      </c>
      <c r="AJ37" s="63" t="str">
        <f>groups!P15</f>
        <v>Schweer Carsten</v>
      </c>
      <c r="AK37" s="130" t="s">
        <v>699</v>
      </c>
      <c r="AL37" s="130" t="s">
        <v>700</v>
      </c>
      <c r="AM37" s="62"/>
      <c r="AN37" s="72"/>
      <c r="AO37" s="72"/>
      <c r="AP37" s="72"/>
      <c r="AQ37" s="62"/>
      <c r="AR37" s="62"/>
      <c r="AS37" s="72"/>
      <c r="AT37" s="62"/>
    </row>
    <row r="38" spans="1:46" ht="12.75">
      <c r="A38" s="62"/>
      <c r="B38" s="58" t="s">
        <v>122</v>
      </c>
      <c r="C38" s="62" t="s">
        <v>112</v>
      </c>
      <c r="D38" s="61" t="str">
        <f>groups!A5</f>
        <v>Holt Michael</v>
      </c>
      <c r="E38" s="60" t="s">
        <v>25</v>
      </c>
      <c r="F38" s="63" t="str">
        <f>groups!A6</f>
        <v>Lesiv Armin</v>
      </c>
      <c r="G38" s="130" t="s">
        <v>699</v>
      </c>
      <c r="H38" s="130" t="s">
        <v>702</v>
      </c>
      <c r="I38" s="58" t="s">
        <v>98</v>
      </c>
      <c r="J38" s="61" t="str">
        <f>groups!A45</f>
        <v>Selby Mark</v>
      </c>
      <c r="K38" s="60" t="s">
        <v>25</v>
      </c>
      <c r="L38" s="63" t="str">
        <f>groups!A46</f>
        <v>Hertle Markus</v>
      </c>
      <c r="M38" s="130" t="s">
        <v>699</v>
      </c>
      <c r="N38" s="130" t="s">
        <v>700</v>
      </c>
      <c r="O38" s="67" t="s">
        <v>111</v>
      </c>
      <c r="P38" s="61" t="str">
        <f>groups!AT61</f>
        <v>Drago Tony</v>
      </c>
      <c r="Q38" s="60" t="s">
        <v>25</v>
      </c>
      <c r="R38" s="61" t="str">
        <f>groups!AT63</f>
        <v>Huber Ulrich</v>
      </c>
      <c r="S38" s="130" t="s">
        <v>699</v>
      </c>
      <c r="T38" s="130" t="s">
        <v>700</v>
      </c>
      <c r="U38" s="58" t="s">
        <v>113</v>
      </c>
      <c r="V38" s="61" t="str">
        <f>groups!P37</f>
        <v>Hawkins Barry</v>
      </c>
      <c r="W38" s="60" t="s">
        <v>25</v>
      </c>
      <c r="X38" s="63" t="str">
        <f>groups!P39</f>
        <v>Hirsch Fabian</v>
      </c>
      <c r="Y38" s="130" t="s">
        <v>699</v>
      </c>
      <c r="Z38" s="130" t="s">
        <v>700</v>
      </c>
      <c r="AA38" s="58" t="s">
        <v>126</v>
      </c>
      <c r="AB38" s="61" t="str">
        <f>groups!P29</f>
        <v>Perry Joe</v>
      </c>
      <c r="AC38" s="60" t="s">
        <v>25</v>
      </c>
      <c r="AD38" s="61" t="str">
        <f>groups!P32</f>
        <v>Cokluk Adil</v>
      </c>
      <c r="AE38" s="130" t="s">
        <v>699</v>
      </c>
      <c r="AF38" s="130" t="s">
        <v>700</v>
      </c>
      <c r="AG38" s="62" t="s">
        <v>72</v>
      </c>
      <c r="AH38" s="61" t="str">
        <f>groups!A29</f>
        <v>Robertson Neil</v>
      </c>
      <c r="AI38" s="60" t="s">
        <v>25</v>
      </c>
      <c r="AJ38" s="63" t="str">
        <f>groups!A31</f>
        <v>Wong Oliver</v>
      </c>
      <c r="AK38" s="130" t="s">
        <v>699</v>
      </c>
      <c r="AL38" s="130" t="s">
        <v>700</v>
      </c>
      <c r="AM38" s="62"/>
      <c r="AN38" s="72"/>
      <c r="AO38" s="72"/>
      <c r="AP38" s="72"/>
      <c r="AQ38" s="62"/>
      <c r="AR38" s="62"/>
      <c r="AS38" s="72"/>
      <c r="AT38" s="62"/>
    </row>
    <row r="39" spans="1:46" ht="12.75">
      <c r="A39" s="62"/>
      <c r="B39" s="58" t="s">
        <v>129</v>
      </c>
      <c r="C39" s="58" t="s">
        <v>109</v>
      </c>
      <c r="D39" s="61" t="str">
        <f>groups!P45</f>
        <v>Dale Dominic</v>
      </c>
      <c r="E39" s="60" t="s">
        <v>25</v>
      </c>
      <c r="F39" s="63" t="str">
        <f>groups!P46</f>
        <v>D'Hondt Johan</v>
      </c>
      <c r="G39" s="130" t="s">
        <v>699</v>
      </c>
      <c r="H39" s="130" t="s">
        <v>700</v>
      </c>
      <c r="I39" s="58" t="s">
        <v>84</v>
      </c>
      <c r="J39" s="61" t="str">
        <f>groups!P13</f>
        <v>Day Ryan</v>
      </c>
      <c r="K39" s="60" t="s">
        <v>25</v>
      </c>
      <c r="L39" s="63" t="str">
        <f>groups!P14</f>
        <v>Gabriel Christian</v>
      </c>
      <c r="M39" s="130" t="s">
        <v>699</v>
      </c>
      <c r="N39" s="130" t="s">
        <v>700</v>
      </c>
      <c r="O39" s="62" t="s">
        <v>69</v>
      </c>
      <c r="P39" s="59" t="str">
        <f>groups!A61</f>
        <v>Walker Lee</v>
      </c>
      <c r="Q39" s="60" t="s">
        <v>25</v>
      </c>
      <c r="R39" s="61" t="str">
        <f>groups!A63</f>
        <v>Schmidt Armin</v>
      </c>
      <c r="S39" s="130" t="s">
        <v>699</v>
      </c>
      <c r="T39" s="130" t="s">
        <v>700</v>
      </c>
      <c r="U39" s="67" t="s">
        <v>83</v>
      </c>
      <c r="V39" s="63" t="str">
        <f>groups!AT53</f>
        <v>Einsle Patrick</v>
      </c>
      <c r="W39" s="60" t="s">
        <v>25</v>
      </c>
      <c r="X39" s="61" t="str">
        <f>groups!AT55</f>
        <v>Hoss Harry</v>
      </c>
      <c r="Y39" s="130" t="s">
        <v>699</v>
      </c>
      <c r="Z39" s="130" t="s">
        <v>700</v>
      </c>
      <c r="AA39" s="58" t="s">
        <v>130</v>
      </c>
      <c r="AB39" s="61" t="str">
        <f>groups!AE13</f>
        <v>McCulloch Ian</v>
      </c>
      <c r="AC39" s="60" t="s">
        <v>25</v>
      </c>
      <c r="AD39" s="63" t="str">
        <f>groups!AE14</f>
        <v>Kesseler Jürgen</v>
      </c>
      <c r="AE39" s="130" t="s">
        <v>699</v>
      </c>
      <c r="AF39" s="130" t="s">
        <v>700</v>
      </c>
      <c r="AG39" s="58" t="s">
        <v>80</v>
      </c>
      <c r="AH39" s="61" t="str">
        <f>groups!P61</f>
        <v>Cope Jamie</v>
      </c>
      <c r="AI39" s="60" t="s">
        <v>25</v>
      </c>
      <c r="AJ39" s="61" t="str">
        <f>groups!P64</f>
        <v>Brecel Luca</v>
      </c>
      <c r="AK39" s="130" t="s">
        <v>699</v>
      </c>
      <c r="AL39" s="130" t="s">
        <v>700</v>
      </c>
      <c r="AM39" s="62"/>
      <c r="AN39" s="72"/>
      <c r="AO39" s="72"/>
      <c r="AP39" s="72"/>
      <c r="AQ39" s="62"/>
      <c r="AR39" s="62"/>
      <c r="AS39" s="62"/>
      <c r="AT39" s="62"/>
    </row>
    <row r="40" spans="2:46" ht="12.75">
      <c r="B40" s="70" t="s">
        <v>134</v>
      </c>
      <c r="C40" s="58" t="s">
        <v>126</v>
      </c>
      <c r="D40" s="61" t="str">
        <f>groups!P29</f>
        <v>Perry Joe</v>
      </c>
      <c r="E40" s="60" t="s">
        <v>25</v>
      </c>
      <c r="F40" s="63" t="str">
        <f>groups!P30</f>
        <v>Wagner Peter</v>
      </c>
      <c r="G40" s="130" t="s">
        <v>699</v>
      </c>
      <c r="H40" s="130" t="s">
        <v>700</v>
      </c>
      <c r="I40" s="58" t="s">
        <v>72</v>
      </c>
      <c r="J40" s="61" t="str">
        <f>groups!A29</f>
        <v>Robertson Neil</v>
      </c>
      <c r="K40" s="60" t="s">
        <v>25</v>
      </c>
      <c r="L40" s="63" t="str">
        <f>groups!A30</f>
        <v>Burot Mario</v>
      </c>
      <c r="M40" s="130" t="s">
        <v>699</v>
      </c>
      <c r="N40" s="130" t="s">
        <v>700</v>
      </c>
      <c r="O40" s="62" t="s">
        <v>112</v>
      </c>
      <c r="P40" s="61" t="str">
        <f>groups!A5</f>
        <v>Holt Michael</v>
      </c>
      <c r="Q40" s="60" t="s">
        <v>25</v>
      </c>
      <c r="R40" s="63" t="str">
        <f>groups!A7</f>
        <v>Williams Philip</v>
      </c>
      <c r="S40" s="130" t="s">
        <v>699</v>
      </c>
      <c r="T40" s="130" t="s">
        <v>700</v>
      </c>
      <c r="U40" s="58" t="s">
        <v>98</v>
      </c>
      <c r="V40" s="61" t="str">
        <f>groups!A45</f>
        <v>Selby Mark</v>
      </c>
      <c r="W40" s="60" t="s">
        <v>25</v>
      </c>
      <c r="X40" s="63" t="str">
        <f>groups!A47</f>
        <v>Weidner Thomas</v>
      </c>
      <c r="Y40" s="130" t="s">
        <v>699</v>
      </c>
      <c r="Z40" s="130" t="s">
        <v>700</v>
      </c>
      <c r="AA40" s="67" t="s">
        <v>111</v>
      </c>
      <c r="AB40" s="61" t="str">
        <f>groups!AT61</f>
        <v>Drago Tony</v>
      </c>
      <c r="AC40" s="60" t="s">
        <v>25</v>
      </c>
      <c r="AD40" s="61" t="str">
        <f>groups!AT64</f>
        <v>Brandmeier Wolfgang</v>
      </c>
      <c r="AE40" s="130" t="s">
        <v>699</v>
      </c>
      <c r="AF40" s="130" t="s">
        <v>700</v>
      </c>
      <c r="AG40" s="58" t="s">
        <v>113</v>
      </c>
      <c r="AH40" s="61" t="str">
        <f>groups!P37</f>
        <v>Hawkins Barry</v>
      </c>
      <c r="AI40" s="60" t="s">
        <v>25</v>
      </c>
      <c r="AJ40" s="61" t="str">
        <f>groups!P40</f>
        <v>Mörtel Reinhold</v>
      </c>
      <c r="AK40" s="130" t="s">
        <v>699</v>
      </c>
      <c r="AL40" s="130" t="s">
        <v>700</v>
      </c>
      <c r="AM40" s="62"/>
      <c r="AN40" s="72"/>
      <c r="AO40" s="72"/>
      <c r="AP40" s="72"/>
      <c r="AQ40" s="62"/>
      <c r="AR40" s="62"/>
      <c r="AS40" s="72"/>
      <c r="AT40" s="62"/>
    </row>
    <row r="41" spans="2:46" ht="12.75">
      <c r="B41" s="58" t="s">
        <v>136</v>
      </c>
      <c r="C41" s="62" t="s">
        <v>127</v>
      </c>
      <c r="D41" s="61" t="str">
        <f>groups!BJ5</f>
        <v>Michie Jimmy</v>
      </c>
      <c r="E41" s="60" t="s">
        <v>25</v>
      </c>
      <c r="F41" s="61" t="str">
        <f>groups!BJ6</f>
        <v>Mohammed Joakar Al</v>
      </c>
      <c r="G41" s="130" t="s">
        <v>702</v>
      </c>
      <c r="H41" s="130" t="s">
        <v>699</v>
      </c>
      <c r="I41" s="58" t="s">
        <v>141</v>
      </c>
      <c r="J41" s="63" t="str">
        <f>groups!BJ13</f>
        <v>Couch Matthew</v>
      </c>
      <c r="K41" s="60" t="s">
        <v>25</v>
      </c>
      <c r="L41" s="61" t="str">
        <f>groups!BJ14</f>
        <v>Fang Hai Jiang</v>
      </c>
      <c r="M41" s="130" t="s">
        <v>699</v>
      </c>
      <c r="N41" s="130" t="s">
        <v>700</v>
      </c>
      <c r="O41" s="58" t="s">
        <v>170</v>
      </c>
      <c r="P41" s="61" t="str">
        <f>groups!AT49</f>
        <v>Wild Michael</v>
      </c>
      <c r="Q41" s="60" t="s">
        <v>25</v>
      </c>
      <c r="R41" s="61" t="str">
        <f>groups!AT48</f>
        <v>Buck Reiner</v>
      </c>
      <c r="S41" s="130" t="s">
        <v>699</v>
      </c>
      <c r="T41" s="130" t="s">
        <v>700</v>
      </c>
      <c r="U41" s="58" t="s">
        <v>101</v>
      </c>
      <c r="V41" s="61" t="str">
        <f>groups!P21</f>
        <v>Swail Joe</v>
      </c>
      <c r="W41" s="60" t="s">
        <v>25</v>
      </c>
      <c r="X41" s="61" t="str">
        <f>groups!P23</f>
        <v>Jäger Jörg</v>
      </c>
      <c r="Y41" s="130" t="s">
        <v>699</v>
      </c>
      <c r="Z41" s="130" t="s">
        <v>700</v>
      </c>
      <c r="AA41" s="58" t="s">
        <v>139</v>
      </c>
      <c r="AB41" s="61" t="str">
        <f>groups!AE37</f>
        <v>Judge Michael</v>
      </c>
      <c r="AC41" s="60" t="s">
        <v>25</v>
      </c>
      <c r="AD41" s="61" t="str">
        <f>groups!AE40</f>
        <v>Reißig Martin</v>
      </c>
      <c r="AE41" s="130" t="s">
        <v>699</v>
      </c>
      <c r="AF41" s="130" t="s">
        <v>700</v>
      </c>
      <c r="AG41" s="58" t="s">
        <v>85</v>
      </c>
      <c r="AH41" s="61" t="str">
        <f>groups!AE61</f>
        <v>O'Brien Fergal</v>
      </c>
      <c r="AI41" s="60" t="s">
        <v>25</v>
      </c>
      <c r="AJ41" s="63" t="str">
        <f>groups!AE63</f>
        <v>Abart Roberto</v>
      </c>
      <c r="AK41" s="130" t="s">
        <v>699</v>
      </c>
      <c r="AL41" s="130" t="s">
        <v>700</v>
      </c>
      <c r="AM41" s="62"/>
      <c r="AN41" s="62"/>
      <c r="AO41" s="62"/>
      <c r="AP41" s="62"/>
      <c r="AQ41" s="62"/>
      <c r="AR41" s="62"/>
      <c r="AS41" s="62"/>
      <c r="AT41" s="62"/>
    </row>
    <row r="42" spans="2:46" ht="12.75">
      <c r="B42" s="58" t="s">
        <v>145</v>
      </c>
      <c r="C42" s="67" t="s">
        <v>111</v>
      </c>
      <c r="D42" s="61" t="str">
        <f>groups!AT61</f>
        <v>Drago Tony</v>
      </c>
      <c r="E42" s="60" t="s">
        <v>25</v>
      </c>
      <c r="F42" s="61" t="str">
        <f>groups!AT62</f>
        <v>Naeem Mohammed</v>
      </c>
      <c r="G42" s="130" t="s">
        <v>699</v>
      </c>
      <c r="H42" s="130" t="s">
        <v>700</v>
      </c>
      <c r="I42" s="58" t="s">
        <v>113</v>
      </c>
      <c r="J42" s="61" t="str">
        <f>groups!P37</f>
        <v>Hawkins Barry</v>
      </c>
      <c r="K42" s="60" t="s">
        <v>25</v>
      </c>
      <c r="L42" s="61" t="str">
        <f>groups!P38</f>
        <v>Greatix Justin</v>
      </c>
      <c r="M42" s="130" t="s">
        <v>699</v>
      </c>
      <c r="N42" s="130" t="s">
        <v>700</v>
      </c>
      <c r="O42" s="58" t="s">
        <v>126</v>
      </c>
      <c r="P42" s="61" t="str">
        <f>groups!P29</f>
        <v>Perry Joe</v>
      </c>
      <c r="Q42" s="60" t="s">
        <v>25</v>
      </c>
      <c r="R42" s="63" t="str">
        <f>groups!P31</f>
        <v>Strauss Karl-Heinz</v>
      </c>
      <c r="S42" s="130" t="s">
        <v>699</v>
      </c>
      <c r="T42" s="130" t="s">
        <v>700</v>
      </c>
      <c r="U42" s="62" t="s">
        <v>72</v>
      </c>
      <c r="V42" s="61" t="str">
        <f>groups!A29</f>
        <v>Robertson Neil</v>
      </c>
      <c r="W42" s="60" t="s">
        <v>25</v>
      </c>
      <c r="X42" s="61" t="str">
        <f>groups!A32</f>
        <v>Zabloudil Stepan</v>
      </c>
      <c r="Y42" s="130" t="s">
        <v>699</v>
      </c>
      <c r="Z42" s="130" t="s">
        <v>700</v>
      </c>
      <c r="AA42" s="58" t="s">
        <v>112</v>
      </c>
      <c r="AB42" s="61" t="str">
        <f>groups!A5</f>
        <v>Holt Michael</v>
      </c>
      <c r="AC42" s="60" t="s">
        <v>25</v>
      </c>
      <c r="AD42" s="61" t="str">
        <f>groups!A8</f>
        <v>Haug Dominik</v>
      </c>
      <c r="AE42" s="130" t="s">
        <v>699</v>
      </c>
      <c r="AF42" s="130" t="s">
        <v>700</v>
      </c>
      <c r="AG42" s="58" t="s">
        <v>98</v>
      </c>
      <c r="AH42" s="61" t="str">
        <f>groups!A45</f>
        <v>Selby Mark</v>
      </c>
      <c r="AI42" s="60" t="s">
        <v>25</v>
      </c>
      <c r="AJ42" s="61" t="str">
        <f>groups!A48</f>
        <v>Rehm Holger</v>
      </c>
      <c r="AK42" s="130" t="s">
        <v>699</v>
      </c>
      <c r="AL42" s="130" t="s">
        <v>700</v>
      </c>
      <c r="AM42" s="62"/>
      <c r="AN42" s="62"/>
      <c r="AO42" s="62"/>
      <c r="AP42" s="62"/>
      <c r="AQ42" s="62"/>
      <c r="AR42" s="62"/>
      <c r="AS42" s="72"/>
      <c r="AT42" s="62"/>
    </row>
    <row r="43" spans="2:46" ht="12.75">
      <c r="B43" s="58" t="s">
        <v>148</v>
      </c>
      <c r="C43" s="58" t="s">
        <v>170</v>
      </c>
      <c r="D43" s="61" t="str">
        <f>groups!AT49</f>
        <v>Wild Michael</v>
      </c>
      <c r="E43" s="60" t="s">
        <v>25</v>
      </c>
      <c r="F43" s="61" t="str">
        <f>groups!AT47</f>
        <v>Wiedow Michael</v>
      </c>
      <c r="G43" s="130" t="s">
        <v>699</v>
      </c>
      <c r="H43" s="130" t="s">
        <v>700</v>
      </c>
      <c r="I43" s="58" t="s">
        <v>85</v>
      </c>
      <c r="J43" s="61" t="str">
        <f>groups!AE61</f>
        <v>O'Brien Fergal</v>
      </c>
      <c r="K43" s="60" t="s">
        <v>25</v>
      </c>
      <c r="L43" s="61" t="str">
        <f>groups!AE62</f>
        <v>Meyer Hajo</v>
      </c>
      <c r="M43" s="130" t="s">
        <v>699</v>
      </c>
      <c r="N43" s="130" t="s">
        <v>700</v>
      </c>
      <c r="O43" s="62" t="s">
        <v>127</v>
      </c>
      <c r="P43" s="61" t="str">
        <f>groups!BJ5</f>
        <v>Michie Jimmy</v>
      </c>
      <c r="Q43" s="60" t="s">
        <v>25</v>
      </c>
      <c r="R43" s="61" t="str">
        <f>groups!BJ8</f>
        <v>Prchal Jindrich</v>
      </c>
      <c r="S43" s="130" t="s">
        <v>699</v>
      </c>
      <c r="T43" s="130" t="s">
        <v>700</v>
      </c>
      <c r="U43" s="58" t="s">
        <v>141</v>
      </c>
      <c r="V43" s="63" t="str">
        <f>groups!BJ13</f>
        <v>Couch Matthew</v>
      </c>
      <c r="W43" s="60" t="s">
        <v>25</v>
      </c>
      <c r="X43" s="61" t="str">
        <f>groups!BJ16</f>
        <v>Vonderen van Misja</v>
      </c>
      <c r="Y43" s="130" t="s">
        <v>699</v>
      </c>
      <c r="Z43" s="130" t="s">
        <v>700</v>
      </c>
      <c r="AA43" s="58" t="s">
        <v>138</v>
      </c>
      <c r="AB43" s="61" t="str">
        <f>groups!BJ61</f>
        <v>Lippe Sascha</v>
      </c>
      <c r="AC43" s="60" t="s">
        <v>25</v>
      </c>
      <c r="AD43" s="61" t="str">
        <f>groups!BJ64</f>
        <v>Kirchner Ramona</v>
      </c>
      <c r="AE43" s="130" t="s">
        <v>699</v>
      </c>
      <c r="AF43" s="130" t="s">
        <v>700</v>
      </c>
      <c r="AG43" s="58" t="s">
        <v>101</v>
      </c>
      <c r="AH43" s="61" t="str">
        <f>groups!P21</f>
        <v>Swail Joe</v>
      </c>
      <c r="AI43" s="60" t="s">
        <v>25</v>
      </c>
      <c r="AJ43" s="61" t="str">
        <f>groups!P24</f>
        <v>Lodjn Gustav</v>
      </c>
      <c r="AK43" s="130" t="s">
        <v>699</v>
      </c>
      <c r="AL43" s="130" t="s">
        <v>700</v>
      </c>
      <c r="AM43" s="62"/>
      <c r="AN43" s="62"/>
      <c r="AO43" s="62"/>
      <c r="AP43" s="62"/>
      <c r="AQ43" s="62"/>
      <c r="AR43" s="62"/>
      <c r="AS43" s="62"/>
      <c r="AT43" s="62"/>
    </row>
    <row r="44" spans="2:46" ht="12.75">
      <c r="B44" s="58" t="s">
        <v>686</v>
      </c>
      <c r="C44" s="58" t="s">
        <v>170</v>
      </c>
      <c r="D44" s="61" t="str">
        <f>groups!AT45</f>
        <v>Delaney Joe</v>
      </c>
      <c r="E44" s="60" t="s">
        <v>25</v>
      </c>
      <c r="F44" s="61" t="str">
        <f>groups!AT49</f>
        <v>Wild Michael</v>
      </c>
      <c r="G44" s="130" t="s">
        <v>702</v>
      </c>
      <c r="H44" s="130" t="s">
        <v>699</v>
      </c>
      <c r="I44" s="58" t="s">
        <v>83</v>
      </c>
      <c r="J44" s="61" t="str">
        <f>groups!AT57</f>
        <v>Munraj Pal</v>
      </c>
      <c r="K44" s="60" t="s">
        <v>25</v>
      </c>
      <c r="L44" s="61" t="str">
        <f>groups!AT55</f>
        <v>Hoss Harry</v>
      </c>
      <c r="M44" s="130" t="s">
        <v>699</v>
      </c>
      <c r="N44" s="130" t="s">
        <v>700</v>
      </c>
      <c r="O44" s="67" t="s">
        <v>111</v>
      </c>
      <c r="P44" s="61" t="str">
        <f>groups!AT62</f>
        <v>Naeem Mohammed</v>
      </c>
      <c r="Q44" s="60" t="s">
        <v>25</v>
      </c>
      <c r="R44" s="61" t="str">
        <f>groups!AT63</f>
        <v>Huber Ulrich</v>
      </c>
      <c r="S44" s="130" t="s">
        <v>699</v>
      </c>
      <c r="T44" s="130" t="s">
        <v>700</v>
      </c>
      <c r="U44" s="58" t="s">
        <v>74</v>
      </c>
      <c r="V44" s="61" t="str">
        <f>groups!AT21</f>
        <v>Ford Tom</v>
      </c>
      <c r="W44" s="60" t="s">
        <v>25</v>
      </c>
      <c r="X44" s="61" t="str">
        <f>groups!AT24</f>
        <v>Greulich Joachim</v>
      </c>
      <c r="Y44" s="130" t="s">
        <v>699</v>
      </c>
      <c r="Z44" s="130" t="s">
        <v>700</v>
      </c>
      <c r="AG44" s="62" t="s">
        <v>73</v>
      </c>
      <c r="AH44" s="61" t="str">
        <f>groups!AE53</f>
        <v>Walden Ricky</v>
      </c>
      <c r="AI44" s="60" t="s">
        <v>25</v>
      </c>
      <c r="AJ44" s="61" t="str">
        <f>groups!AE55</f>
        <v>Schleske Thomas</v>
      </c>
      <c r="AK44" s="130" t="s">
        <v>699</v>
      </c>
      <c r="AL44" s="130" t="s">
        <v>700</v>
      </c>
      <c r="AM44" s="62"/>
      <c r="AN44" s="72"/>
      <c r="AO44" s="72"/>
      <c r="AP44" s="72"/>
      <c r="AQ44" s="62"/>
      <c r="AR44" s="62"/>
      <c r="AS44" s="62"/>
      <c r="AT44" s="62"/>
    </row>
    <row r="45" spans="4:42" s="62" customFormat="1" ht="12.75">
      <c r="D45" s="144"/>
      <c r="E45" s="69"/>
      <c r="F45" s="144"/>
      <c r="G45" s="130"/>
      <c r="H45" s="130"/>
      <c r="J45" s="144"/>
      <c r="K45" s="69"/>
      <c r="L45" s="144"/>
      <c r="M45" s="130"/>
      <c r="N45" s="130"/>
      <c r="O45" s="144"/>
      <c r="P45" s="144"/>
      <c r="Q45" s="69"/>
      <c r="R45" s="144"/>
      <c r="S45" s="130"/>
      <c r="T45" s="130"/>
      <c r="V45" s="144"/>
      <c r="W45" s="69"/>
      <c r="X45" s="144"/>
      <c r="Y45" s="130"/>
      <c r="Z45" s="130"/>
      <c r="AB45" s="144"/>
      <c r="AC45" s="69"/>
      <c r="AD45" s="144"/>
      <c r="AE45" s="130"/>
      <c r="AF45" s="130"/>
      <c r="AH45" s="144"/>
      <c r="AI45" s="69"/>
      <c r="AJ45" s="144"/>
      <c r="AK45" s="130"/>
      <c r="AL45" s="130"/>
      <c r="AN45" s="72"/>
      <c r="AO45" s="72"/>
      <c r="AP45" s="72"/>
    </row>
    <row r="46" spans="1:46" ht="12.75">
      <c r="A46" s="58" t="s">
        <v>186</v>
      </c>
      <c r="D46" s="258" t="s">
        <v>63</v>
      </c>
      <c r="E46" s="258"/>
      <c r="F46" s="258"/>
      <c r="J46" s="258" t="s">
        <v>64</v>
      </c>
      <c r="K46" s="258"/>
      <c r="L46" s="258"/>
      <c r="P46" s="258" t="s">
        <v>65</v>
      </c>
      <c r="Q46" s="258"/>
      <c r="R46" s="258"/>
      <c r="V46" s="258" t="s">
        <v>66</v>
      </c>
      <c r="W46" s="258"/>
      <c r="X46" s="258"/>
      <c r="AB46" s="258" t="s">
        <v>67</v>
      </c>
      <c r="AC46" s="258"/>
      <c r="AD46" s="258"/>
      <c r="AH46" s="258" t="s">
        <v>68</v>
      </c>
      <c r="AI46" s="258"/>
      <c r="AJ46" s="258"/>
      <c r="AM46" s="62"/>
      <c r="AN46" s="72"/>
      <c r="AO46" s="72"/>
      <c r="AP46" s="72"/>
      <c r="AQ46" s="62"/>
      <c r="AR46" s="62"/>
      <c r="AS46" s="62"/>
      <c r="AT46" s="62"/>
    </row>
    <row r="47" spans="2:46" ht="12.75">
      <c r="B47" s="58" t="s">
        <v>467</v>
      </c>
      <c r="C47" s="58" t="s">
        <v>113</v>
      </c>
      <c r="D47" s="63" t="str">
        <f>groups!P38</f>
        <v>Greatix Justin</v>
      </c>
      <c r="E47" s="60" t="s">
        <v>25</v>
      </c>
      <c r="F47" s="61" t="str">
        <f>groups!P39</f>
        <v>Hirsch Fabian</v>
      </c>
      <c r="G47" s="130" t="s">
        <v>699</v>
      </c>
      <c r="H47" s="130" t="s">
        <v>700</v>
      </c>
      <c r="I47" s="58" t="s">
        <v>126</v>
      </c>
      <c r="J47" s="61" t="str">
        <f>groups!P30</f>
        <v>Wagner Peter</v>
      </c>
      <c r="K47" s="60" t="s">
        <v>25</v>
      </c>
      <c r="L47" s="61" t="str">
        <f>groups!P31</f>
        <v>Strauss Karl-Heinz</v>
      </c>
      <c r="M47" s="130" t="s">
        <v>699</v>
      </c>
      <c r="N47" s="130" t="s">
        <v>700</v>
      </c>
      <c r="O47" s="58" t="s">
        <v>71</v>
      </c>
      <c r="P47" s="61" t="str">
        <f>groups!AT14</f>
        <v>Seckes Ernst</v>
      </c>
      <c r="Q47" s="60" t="s">
        <v>25</v>
      </c>
      <c r="R47" s="61" t="str">
        <f>groups!AT16</f>
        <v>Guskov Eugen</v>
      </c>
      <c r="S47" s="130" t="s">
        <v>699</v>
      </c>
      <c r="T47" s="130" t="s">
        <v>702</v>
      </c>
      <c r="U47" s="58" t="s">
        <v>100</v>
      </c>
      <c r="V47" s="61" t="str">
        <f>groups!P54</f>
        <v>Stacha Jakob</v>
      </c>
      <c r="W47" s="60" t="s">
        <v>25</v>
      </c>
      <c r="X47" s="61" t="str">
        <f>groups!P55</f>
        <v>Schreiber Max</v>
      </c>
      <c r="Y47" s="130" t="s">
        <v>699</v>
      </c>
      <c r="Z47" s="130" t="s">
        <v>700</v>
      </c>
      <c r="AA47" s="58" t="s">
        <v>84</v>
      </c>
      <c r="AB47" s="63" t="str">
        <f>groups!P14</f>
        <v>Gabriel Christian</v>
      </c>
      <c r="AC47" s="60" t="s">
        <v>25</v>
      </c>
      <c r="AD47" s="61" t="str">
        <f>groups!P16</f>
        <v>Veuhoff Ludger</v>
      </c>
      <c r="AE47" s="130" t="s">
        <v>699</v>
      </c>
      <c r="AF47" s="130" t="s">
        <v>700</v>
      </c>
      <c r="AG47" s="58" t="s">
        <v>112</v>
      </c>
      <c r="AH47" s="61" t="str">
        <f>groups!A6</f>
        <v>Lesiv Armin</v>
      </c>
      <c r="AI47" s="60" t="s">
        <v>25</v>
      </c>
      <c r="AJ47" s="61" t="str">
        <f>groups!A8</f>
        <v>Haug Dominik</v>
      </c>
      <c r="AK47" s="130" t="s">
        <v>700</v>
      </c>
      <c r="AL47" s="130" t="s">
        <v>699</v>
      </c>
      <c r="AM47" s="62"/>
      <c r="AN47" s="72"/>
      <c r="AO47" s="72"/>
      <c r="AP47" s="72"/>
      <c r="AQ47" s="62"/>
      <c r="AR47" s="62"/>
      <c r="AS47" s="62"/>
      <c r="AT47" s="62"/>
    </row>
    <row r="48" spans="2:46" ht="12.75">
      <c r="B48" s="70" t="s">
        <v>468</v>
      </c>
      <c r="C48" s="58" t="s">
        <v>70</v>
      </c>
      <c r="D48" s="61" t="str">
        <f>groups!AE46</f>
        <v>Kirim Ali</v>
      </c>
      <c r="E48" s="60" t="s">
        <v>25</v>
      </c>
      <c r="F48" s="61" t="str">
        <f>groups!AE48</f>
        <v>Pedersen Knut Kvaal</v>
      </c>
      <c r="G48" s="130" t="s">
        <v>699</v>
      </c>
      <c r="H48" s="130" t="s">
        <v>702</v>
      </c>
      <c r="I48" s="58" t="s">
        <v>80</v>
      </c>
      <c r="J48" s="66" t="str">
        <f>groups!P62</f>
        <v>Heeger Michael</v>
      </c>
      <c r="K48" s="60" t="s">
        <v>25</v>
      </c>
      <c r="L48" s="61" t="str">
        <f>groups!P64</f>
        <v>Brecel Luca</v>
      </c>
      <c r="M48" s="130" t="s">
        <v>700</v>
      </c>
      <c r="N48" s="130" t="s">
        <v>699</v>
      </c>
      <c r="O48" s="62" t="s">
        <v>103</v>
      </c>
      <c r="P48" s="61" t="str">
        <f>groups!AE30</f>
        <v>Simon Jörg</v>
      </c>
      <c r="Q48" s="60" t="s">
        <v>25</v>
      </c>
      <c r="R48" s="61" t="str">
        <f>groups!AE31</f>
        <v>Saciri Bedri</v>
      </c>
      <c r="S48" s="130" t="s">
        <v>699</v>
      </c>
      <c r="T48" s="130" t="s">
        <v>700</v>
      </c>
      <c r="U48" s="58" t="s">
        <v>114</v>
      </c>
      <c r="V48" s="61" t="str">
        <f>groups!AT39</f>
        <v>Jahnke Björn</v>
      </c>
      <c r="W48" s="60" t="s">
        <v>25</v>
      </c>
      <c r="X48" s="61" t="str">
        <f>groups!AT38</f>
        <v>Tielemans Nick</v>
      </c>
      <c r="Y48" s="130" t="s">
        <v>702</v>
      </c>
      <c r="Z48" s="130" t="s">
        <v>699</v>
      </c>
      <c r="AA48" s="62" t="s">
        <v>127</v>
      </c>
      <c r="AB48" s="63" t="str">
        <f>groups!BJ6</f>
        <v>Mohammed Joakar Al</v>
      </c>
      <c r="AC48" s="60" t="s">
        <v>25</v>
      </c>
      <c r="AD48" s="61" t="str">
        <f>groups!BJ8</f>
        <v>Prchal Jindrich</v>
      </c>
      <c r="AE48" s="130" t="s">
        <v>699</v>
      </c>
      <c r="AF48" s="130" t="s">
        <v>700</v>
      </c>
      <c r="AG48" s="58" t="s">
        <v>162</v>
      </c>
      <c r="AH48" s="61" t="str">
        <f>groups!BJ30</f>
        <v>Blanckaert Hans</v>
      </c>
      <c r="AI48" s="60" t="s">
        <v>25</v>
      </c>
      <c r="AJ48" s="61" t="str">
        <f>groups!BJ31</f>
        <v>Dietzel Roman</v>
      </c>
      <c r="AK48" s="130" t="s">
        <v>702</v>
      </c>
      <c r="AL48" s="130" t="s">
        <v>699</v>
      </c>
      <c r="AM48" s="62"/>
      <c r="AN48" s="72"/>
      <c r="AO48" s="72"/>
      <c r="AP48" s="72"/>
      <c r="AQ48" s="62"/>
      <c r="AR48" s="62"/>
      <c r="AS48" s="62"/>
      <c r="AT48" s="62"/>
    </row>
    <row r="49" spans="2:46" ht="12.75">
      <c r="B49" s="58" t="s">
        <v>469</v>
      </c>
      <c r="C49" s="58" t="s">
        <v>139</v>
      </c>
      <c r="D49" s="61" t="str">
        <f>groups!AE38</f>
        <v>Smith Warren</v>
      </c>
      <c r="E49" s="60" t="s">
        <v>25</v>
      </c>
      <c r="F49" s="61" t="str">
        <f>groups!AE40</f>
        <v>Reißig Martin</v>
      </c>
      <c r="G49" s="130" t="s">
        <v>699</v>
      </c>
      <c r="H49" s="130" t="s">
        <v>700</v>
      </c>
      <c r="I49" s="58" t="s">
        <v>69</v>
      </c>
      <c r="J49" s="59" t="str">
        <f>groups!A62</f>
        <v>Popovic Miro</v>
      </c>
      <c r="K49" s="60" t="s">
        <v>25</v>
      </c>
      <c r="L49" s="61" t="str">
        <f>groups!A64</f>
        <v>von der Warth Jens</v>
      </c>
      <c r="M49" s="130" t="s">
        <v>699</v>
      </c>
      <c r="N49" s="130" t="s">
        <v>702</v>
      </c>
      <c r="O49" s="58" t="s">
        <v>72</v>
      </c>
      <c r="P49" s="61" t="str">
        <f>groups!A32</f>
        <v>Zabloudil Stepan</v>
      </c>
      <c r="Q49" s="60" t="s">
        <v>25</v>
      </c>
      <c r="R49" s="61" t="str">
        <f>groups!A30</f>
        <v>Burot Mario</v>
      </c>
      <c r="S49" s="130" t="s">
        <v>700</v>
      </c>
      <c r="T49" s="130" t="s">
        <v>699</v>
      </c>
      <c r="U49" s="58" t="s">
        <v>168</v>
      </c>
      <c r="V49" s="61" t="str">
        <f>groups!AE6</f>
        <v>Kusan Sanjin</v>
      </c>
      <c r="W49" s="60" t="s">
        <v>25</v>
      </c>
      <c r="X49" s="61" t="str">
        <f>groups!AE8</f>
        <v>Müller Thomas</v>
      </c>
      <c r="Y49" s="130" t="s">
        <v>699</v>
      </c>
      <c r="Z49" s="130" t="s">
        <v>700</v>
      </c>
      <c r="AA49" s="58" t="s">
        <v>102</v>
      </c>
      <c r="AB49" s="61" t="str">
        <f>groups!AE22</f>
        <v>Becher Michael</v>
      </c>
      <c r="AC49" s="60" t="s">
        <v>25</v>
      </c>
      <c r="AD49" s="61" t="str">
        <f>groups!AE23</f>
        <v>Groß Mirko</v>
      </c>
      <c r="AE49" s="130" t="s">
        <v>699</v>
      </c>
      <c r="AF49" s="130" t="s">
        <v>700</v>
      </c>
      <c r="AG49" s="58" t="s">
        <v>83</v>
      </c>
      <c r="AH49" s="61" t="str">
        <f>groups!AT57</f>
        <v>Munraj Pal</v>
      </c>
      <c r="AI49" s="60" t="s">
        <v>25</v>
      </c>
      <c r="AJ49" s="61" t="str">
        <f>groups!AT54</f>
        <v>Burgmeijer John</v>
      </c>
      <c r="AK49" s="130" t="s">
        <v>699</v>
      </c>
      <c r="AL49" s="130" t="s">
        <v>700</v>
      </c>
      <c r="AM49" s="62"/>
      <c r="AN49" s="72"/>
      <c r="AO49" s="72"/>
      <c r="AP49" s="72"/>
      <c r="AQ49" s="62"/>
      <c r="AR49" s="62"/>
      <c r="AS49" s="62"/>
      <c r="AT49" s="62"/>
    </row>
    <row r="50" spans="2:46" ht="12.75">
      <c r="B50" s="58" t="s">
        <v>448</v>
      </c>
      <c r="C50" s="58" t="s">
        <v>105</v>
      </c>
      <c r="D50" s="73" t="str">
        <f>finals!B38</f>
        <v>van Hove Kevin</v>
      </c>
      <c r="E50" s="74" t="s">
        <v>25</v>
      </c>
      <c r="F50" s="73" t="str">
        <f>finals!B39</f>
        <v>Hein Thomas</v>
      </c>
      <c r="G50" s="130" t="s">
        <v>722</v>
      </c>
      <c r="H50" s="130" t="s">
        <v>702</v>
      </c>
      <c r="I50" s="58" t="s">
        <v>94</v>
      </c>
      <c r="J50" s="73" t="str">
        <f>finals!B30</f>
        <v>Henson Mike</v>
      </c>
      <c r="K50" s="74" t="s">
        <v>25</v>
      </c>
      <c r="L50" s="73" t="str">
        <f>finals!B31</f>
        <v>Seckes Ernst</v>
      </c>
      <c r="M50" s="130" t="s">
        <v>722</v>
      </c>
      <c r="N50" s="130" t="s">
        <v>702</v>
      </c>
      <c r="O50" s="58" t="s">
        <v>90</v>
      </c>
      <c r="P50" s="73" t="str">
        <f>finals!B22</f>
        <v>Selt Matt</v>
      </c>
      <c r="Q50" s="74" t="s">
        <v>25</v>
      </c>
      <c r="R50" s="73" t="str">
        <f>finals!B23</f>
        <v>Vandersteen Alain</v>
      </c>
      <c r="S50" s="130" t="s">
        <v>722</v>
      </c>
      <c r="T50" s="130" t="s">
        <v>702</v>
      </c>
      <c r="U50" s="58" t="s">
        <v>152</v>
      </c>
      <c r="V50" s="73" t="str">
        <f>finals!B82</f>
        <v>Ford Tom</v>
      </c>
      <c r="W50" s="74" t="s">
        <v>25</v>
      </c>
      <c r="X50" s="73" t="str">
        <f>finals!B83</f>
        <v>Greatix Justin</v>
      </c>
      <c r="Y50" s="130" t="s">
        <v>722</v>
      </c>
      <c r="Z50" s="130" t="s">
        <v>702</v>
      </c>
      <c r="AA50" s="58" t="s">
        <v>149</v>
      </c>
      <c r="AB50" s="73" t="str">
        <f>finals!B78</f>
        <v>Kuldesh Johal</v>
      </c>
      <c r="AC50" s="74" t="s">
        <v>25</v>
      </c>
      <c r="AD50" s="73" t="str">
        <f>finals!B79</f>
        <v>Tielemans Nick</v>
      </c>
      <c r="AE50" s="130" t="s">
        <v>722</v>
      </c>
      <c r="AF50" s="130" t="s">
        <v>700</v>
      </c>
      <c r="AG50" s="58" t="s">
        <v>165</v>
      </c>
      <c r="AH50" s="73" t="str">
        <f>finals!B94</f>
        <v>Faoro Thomas</v>
      </c>
      <c r="AI50" s="74" t="s">
        <v>25</v>
      </c>
      <c r="AJ50" s="73" t="str">
        <f>finals!B95</f>
        <v>Rijsbergen van Rene</v>
      </c>
      <c r="AK50" s="130" t="s">
        <v>702</v>
      </c>
      <c r="AL50" s="130" t="s">
        <v>722</v>
      </c>
      <c r="AM50" s="62"/>
      <c r="AN50" s="72"/>
      <c r="AO50" s="72"/>
      <c r="AP50" s="72"/>
      <c r="AQ50" s="62"/>
      <c r="AR50" s="62"/>
      <c r="AS50" s="62"/>
      <c r="AT50" s="62"/>
    </row>
    <row r="51" spans="2:46" ht="12.75">
      <c r="B51" s="70" t="s">
        <v>449</v>
      </c>
      <c r="C51" s="58" t="s">
        <v>169</v>
      </c>
      <c r="D51" s="73" t="str">
        <f>finals!B98</f>
        <v>Davis Mark</v>
      </c>
      <c r="E51" s="74" t="s">
        <v>25</v>
      </c>
      <c r="F51" s="73" t="str">
        <f>finals!B99</f>
        <v>Brecel Luca</v>
      </c>
      <c r="G51" s="130" t="s">
        <v>722</v>
      </c>
      <c r="H51" s="130" t="s">
        <v>699</v>
      </c>
      <c r="I51" s="58" t="s">
        <v>175</v>
      </c>
      <c r="J51" s="73" t="str">
        <f>finals!B110</f>
        <v>Lippe Sascha</v>
      </c>
      <c r="K51" s="74" t="s">
        <v>25</v>
      </c>
      <c r="L51" s="73" t="str">
        <f>finals!B111</f>
        <v>Ruppert Christian</v>
      </c>
      <c r="M51" s="130" t="s">
        <v>722</v>
      </c>
      <c r="N51" s="130" t="s">
        <v>700</v>
      </c>
      <c r="O51" s="58" t="s">
        <v>115</v>
      </c>
      <c r="P51" s="73" t="str">
        <f>finals!B46</f>
        <v>Vayrinen Risto</v>
      </c>
      <c r="Q51" s="74" t="s">
        <v>25</v>
      </c>
      <c r="R51" s="73" t="str">
        <f>finals!B47</f>
        <v>Richardson Lee</v>
      </c>
      <c r="S51" s="130" t="s">
        <v>699</v>
      </c>
      <c r="T51" s="130" t="s">
        <v>722</v>
      </c>
      <c r="U51" s="58" t="s">
        <v>171</v>
      </c>
      <c r="V51" s="73" t="str">
        <f>finals!B102</f>
        <v>Santos Itaro</v>
      </c>
      <c r="W51" s="74" t="s">
        <v>25</v>
      </c>
      <c r="X51" s="73" t="str">
        <f>finals!B103</f>
        <v>Williams Philip</v>
      </c>
      <c r="Y51" s="130" t="s">
        <v>702</v>
      </c>
      <c r="Z51" s="130" t="s">
        <v>722</v>
      </c>
      <c r="AA51" s="58" t="s">
        <v>86</v>
      </c>
      <c r="AB51" s="73" t="str">
        <f>finals!B14</f>
        <v>Fulcher Johnny</v>
      </c>
      <c r="AC51" s="74" t="s">
        <v>25</v>
      </c>
      <c r="AD51" s="73" t="str">
        <f>finals!B15</f>
        <v>Delaney Joe</v>
      </c>
      <c r="AE51" s="130" t="s">
        <v>699</v>
      </c>
      <c r="AF51" s="130" t="s">
        <v>722</v>
      </c>
      <c r="AG51" s="58" t="s">
        <v>179</v>
      </c>
      <c r="AH51" s="73" t="str">
        <f>finals!B118</f>
        <v>Michie Jimmy</v>
      </c>
      <c r="AI51" s="74" t="s">
        <v>25</v>
      </c>
      <c r="AJ51" s="73" t="str">
        <f>finals!B119</f>
        <v>Brandmeier Wolfgang</v>
      </c>
      <c r="AK51" s="130" t="s">
        <v>722</v>
      </c>
      <c r="AL51" s="130" t="s">
        <v>702</v>
      </c>
      <c r="AM51" s="62"/>
      <c r="AN51" s="72"/>
      <c r="AO51" s="72"/>
      <c r="AP51" s="72"/>
      <c r="AQ51" s="62"/>
      <c r="AR51" s="62"/>
      <c r="AS51" s="62"/>
      <c r="AT51" s="62"/>
    </row>
    <row r="52" spans="2:46" ht="12.75">
      <c r="B52" s="70" t="s">
        <v>450</v>
      </c>
      <c r="C52" s="58" t="s">
        <v>180</v>
      </c>
      <c r="D52" s="64" t="str">
        <f>finals!F116</f>
        <v>McCulloch Ian</v>
      </c>
      <c r="E52" s="75" t="s">
        <v>25</v>
      </c>
      <c r="F52" s="64" t="str">
        <f>finals!F117</f>
        <v>Michie Jimmy</v>
      </c>
      <c r="G52" s="130" t="s">
        <v>722</v>
      </c>
      <c r="H52" s="130" t="s">
        <v>702</v>
      </c>
      <c r="I52" s="62" t="s">
        <v>95</v>
      </c>
      <c r="J52" s="64" t="str">
        <f>finals!F28</f>
        <v>O'Brien Fergal</v>
      </c>
      <c r="K52" s="75" t="s">
        <v>25</v>
      </c>
      <c r="L52" s="64" t="str">
        <f>finals!F29</f>
        <v>Henson Mike</v>
      </c>
      <c r="M52" s="130" t="s">
        <v>722</v>
      </c>
      <c r="N52" s="130" t="s">
        <v>700</v>
      </c>
      <c r="O52" s="58" t="s">
        <v>172</v>
      </c>
      <c r="P52" s="64" t="str">
        <f>finals!F100</f>
        <v>Davis Mark</v>
      </c>
      <c r="Q52" s="75"/>
      <c r="R52" s="64" t="str">
        <f>finals!F101</f>
        <v>Williams Philip</v>
      </c>
      <c r="S52" s="130" t="s">
        <v>699</v>
      </c>
      <c r="T52" s="130" t="s">
        <v>722</v>
      </c>
      <c r="U52" s="62" t="s">
        <v>87</v>
      </c>
      <c r="V52" s="64" t="str">
        <f>finals!F12</f>
        <v>Bingham Stuart</v>
      </c>
      <c r="W52" s="75" t="s">
        <v>25</v>
      </c>
      <c r="X52" s="64" t="str">
        <f>finals!F13</f>
        <v>Delaney Joe</v>
      </c>
      <c r="Y52" s="130" t="s">
        <v>702</v>
      </c>
      <c r="Z52" s="130" t="s">
        <v>722</v>
      </c>
      <c r="AA52" s="58" t="s">
        <v>182</v>
      </c>
      <c r="AB52" s="73" t="str">
        <f>finals!B122</f>
        <v>Couch Matthew</v>
      </c>
      <c r="AC52" s="74" t="s">
        <v>25</v>
      </c>
      <c r="AD52" s="73" t="str">
        <f>finals!B123</f>
        <v>Popovic Miro</v>
      </c>
      <c r="AE52" s="130" t="s">
        <v>722</v>
      </c>
      <c r="AF52" s="130" t="s">
        <v>700</v>
      </c>
      <c r="AG52" s="58" t="s">
        <v>183</v>
      </c>
      <c r="AH52" s="73" t="str">
        <f>finals!B126</f>
        <v>Einsle Patrick</v>
      </c>
      <c r="AI52" s="74"/>
      <c r="AJ52" s="73" t="str">
        <f>finals!B127</f>
        <v>Egger Thomas</v>
      </c>
      <c r="AK52" s="130" t="s">
        <v>722</v>
      </c>
      <c r="AL52" s="130" t="s">
        <v>702</v>
      </c>
      <c r="AM52" s="62"/>
      <c r="AN52" s="72"/>
      <c r="AO52" s="72"/>
      <c r="AP52" s="72"/>
      <c r="AQ52" s="62"/>
      <c r="AR52" s="62"/>
      <c r="AS52" s="62"/>
      <c r="AT52" s="62"/>
    </row>
    <row r="53" spans="2:46" ht="12.75">
      <c r="B53" s="70" t="s">
        <v>451</v>
      </c>
      <c r="C53" s="58" t="s">
        <v>176</v>
      </c>
      <c r="D53" s="78" t="str">
        <f>finals!F108</f>
        <v>Walden Ricky</v>
      </c>
      <c r="E53" s="75" t="s">
        <v>25</v>
      </c>
      <c r="F53" s="64" t="str">
        <f>finals!F109</f>
        <v>Lippe Sascha</v>
      </c>
      <c r="G53" s="130" t="s">
        <v>722</v>
      </c>
      <c r="H53" s="130" t="s">
        <v>700</v>
      </c>
      <c r="I53" s="58" t="s">
        <v>132</v>
      </c>
      <c r="J53" s="64" t="str">
        <f>finals!F60</f>
        <v>Pinches Barry</v>
      </c>
      <c r="K53" s="75" t="s">
        <v>25</v>
      </c>
      <c r="L53" s="64" t="str">
        <f>finals!F61</f>
        <v>Habib Subah</v>
      </c>
      <c r="M53" s="130" t="s">
        <v>722</v>
      </c>
      <c r="N53" s="130" t="s">
        <v>700</v>
      </c>
      <c r="O53" s="62" t="s">
        <v>143</v>
      </c>
      <c r="P53" s="64" t="str">
        <f>finals!F68</f>
        <v>Wild Michael</v>
      </c>
      <c r="Q53" s="75"/>
      <c r="R53" s="64" t="str">
        <f>finals!F69</f>
        <v>Maflin Kurt</v>
      </c>
      <c r="S53" s="130" t="s">
        <v>722</v>
      </c>
      <c r="T53" s="130" t="s">
        <v>699</v>
      </c>
      <c r="U53" s="58" t="s">
        <v>150</v>
      </c>
      <c r="V53" s="64" t="str">
        <f>finals!F76</f>
        <v>Harold Dave</v>
      </c>
      <c r="W53" s="75" t="s">
        <v>25</v>
      </c>
      <c r="X53" s="64" t="str">
        <f>finals!F77</f>
        <v>Kuldesh Johal</v>
      </c>
      <c r="Y53" s="130" t="s">
        <v>722</v>
      </c>
      <c r="Z53" s="130" t="s">
        <v>700</v>
      </c>
      <c r="AA53" s="58" t="s">
        <v>184</v>
      </c>
      <c r="AB53" s="64" t="str">
        <f>finals!F124</f>
        <v>Couch Matthew</v>
      </c>
      <c r="AC53" s="75" t="s">
        <v>25</v>
      </c>
      <c r="AD53" s="64" t="str">
        <f>finals!F125</f>
        <v>Einsle Patrick</v>
      </c>
      <c r="AE53" s="130" t="s">
        <v>700</v>
      </c>
      <c r="AF53" s="130" t="s">
        <v>722</v>
      </c>
      <c r="AG53" s="58" t="s">
        <v>116</v>
      </c>
      <c r="AH53" s="64" t="str">
        <f>finals!F44</f>
        <v>Judge Michael</v>
      </c>
      <c r="AI53" s="75" t="s">
        <v>25</v>
      </c>
      <c r="AJ53" s="64" t="str">
        <f>finals!F45</f>
        <v>Richardson Lee</v>
      </c>
      <c r="AK53" s="130" t="s">
        <v>722</v>
      </c>
      <c r="AL53" s="130" t="s">
        <v>700</v>
      </c>
      <c r="AM53" s="62"/>
      <c r="AN53" s="62"/>
      <c r="AO53" s="62"/>
      <c r="AP53" s="62"/>
      <c r="AQ53" s="62"/>
      <c r="AR53" s="62"/>
      <c r="AS53" s="62"/>
      <c r="AT53" s="62"/>
    </row>
    <row r="54" spans="2:46" ht="12.75">
      <c r="B54" s="70"/>
      <c r="AM54" s="62"/>
      <c r="AN54" s="62"/>
      <c r="AO54" s="62"/>
      <c r="AP54" s="62"/>
      <c r="AQ54" s="62"/>
      <c r="AR54" s="62"/>
      <c r="AS54" s="62"/>
      <c r="AT54" s="62"/>
    </row>
    <row r="55" spans="2:46" ht="12.75">
      <c r="B55" s="70"/>
      <c r="AM55" s="62"/>
      <c r="AN55" s="62"/>
      <c r="AO55" s="62"/>
      <c r="AP55" s="62"/>
      <c r="AQ55" s="62"/>
      <c r="AR55" s="62"/>
      <c r="AS55" s="62"/>
      <c r="AT55" s="62"/>
    </row>
    <row r="56" spans="1:46" ht="12.75">
      <c r="A56" s="58" t="s">
        <v>186</v>
      </c>
      <c r="D56" s="258" t="s">
        <v>153</v>
      </c>
      <c r="E56" s="258"/>
      <c r="F56" s="258"/>
      <c r="J56" s="258" t="s">
        <v>154</v>
      </c>
      <c r="K56" s="258"/>
      <c r="L56" s="258"/>
      <c r="P56" s="258" t="s">
        <v>155</v>
      </c>
      <c r="Q56" s="258"/>
      <c r="R56" s="258"/>
      <c r="V56" s="258" t="s">
        <v>156</v>
      </c>
      <c r="W56" s="258"/>
      <c r="X56" s="258"/>
      <c r="AB56" s="258" t="s">
        <v>157</v>
      </c>
      <c r="AC56" s="258"/>
      <c r="AD56" s="258"/>
      <c r="AH56" s="258" t="s">
        <v>158</v>
      </c>
      <c r="AI56" s="258"/>
      <c r="AJ56" s="258"/>
      <c r="AM56" s="62"/>
      <c r="AN56" s="72"/>
      <c r="AO56" s="72"/>
      <c r="AP56" s="72"/>
      <c r="AQ56" s="62"/>
      <c r="AR56" s="62"/>
      <c r="AS56" s="62"/>
      <c r="AT56" s="62"/>
    </row>
    <row r="57" spans="2:46" ht="12.75">
      <c r="B57" s="58" t="s">
        <v>705</v>
      </c>
      <c r="C57" s="58" t="s">
        <v>139</v>
      </c>
      <c r="D57" s="61" t="str">
        <f>groups!AE37</f>
        <v>Judge Michael</v>
      </c>
      <c r="E57" s="60" t="s">
        <v>25</v>
      </c>
      <c r="F57" s="61" t="str">
        <f>groups!AE39</f>
        <v>Gnamm Chris</v>
      </c>
      <c r="G57" s="130" t="s">
        <v>699</v>
      </c>
      <c r="H57" s="130" t="s">
        <v>700</v>
      </c>
      <c r="I57" s="58" t="s">
        <v>170</v>
      </c>
      <c r="J57" s="61" t="str">
        <f>groups!AT49</f>
        <v>Wild Michael</v>
      </c>
      <c r="K57" s="63" t="s">
        <v>25</v>
      </c>
      <c r="L57" s="61" t="str">
        <f>groups!AT46</f>
        <v>Schneidewindt Jörg</v>
      </c>
      <c r="M57" s="130" t="s">
        <v>699</v>
      </c>
      <c r="N57" s="130" t="s">
        <v>702</v>
      </c>
      <c r="O57" s="58" t="s">
        <v>138</v>
      </c>
      <c r="P57" s="61" t="str">
        <f>groups!BJ61</f>
        <v>Lippe Sascha</v>
      </c>
      <c r="Q57" s="60" t="s">
        <v>25</v>
      </c>
      <c r="R57" s="65" t="str">
        <f>groups!BJ63</f>
        <v>Haimerl Robert</v>
      </c>
      <c r="S57" s="130" t="s">
        <v>699</v>
      </c>
      <c r="T57" s="130" t="s">
        <v>700</v>
      </c>
      <c r="U57" s="67" t="s">
        <v>83</v>
      </c>
      <c r="V57" s="63" t="str">
        <f>groups!AT53</f>
        <v>Einsle Patrick</v>
      </c>
      <c r="W57" s="60" t="s">
        <v>25</v>
      </c>
      <c r="X57" s="63" t="str">
        <f>groups!AT56</f>
        <v>Balla Soma</v>
      </c>
      <c r="Y57" s="130" t="s">
        <v>699</v>
      </c>
      <c r="Z57" s="130" t="s">
        <v>700</v>
      </c>
      <c r="AA57" s="58" t="s">
        <v>123</v>
      </c>
      <c r="AB57" s="61" t="str">
        <f>groups!AT29</f>
        <v>Roe David</v>
      </c>
      <c r="AC57" s="60" t="s">
        <v>25</v>
      </c>
      <c r="AD57" s="61" t="str">
        <f>groups!AT32</f>
        <v>Lösch Marc</v>
      </c>
      <c r="AE57" s="130" t="s">
        <v>699</v>
      </c>
      <c r="AF57" s="130" t="s">
        <v>700</v>
      </c>
      <c r="AG57" s="58" t="s">
        <v>102</v>
      </c>
      <c r="AH57" s="61" t="str">
        <f>groups!AE21</f>
        <v>Harold Dave</v>
      </c>
      <c r="AI57" s="60" t="s">
        <v>25</v>
      </c>
      <c r="AJ57" s="61" t="str">
        <f>groups!AE23</f>
        <v>Groß Mirko</v>
      </c>
      <c r="AK57" s="130" t="s">
        <v>699</v>
      </c>
      <c r="AL57" s="130" t="s">
        <v>700</v>
      </c>
      <c r="AM57" s="62"/>
      <c r="AN57" s="72"/>
      <c r="AO57" s="72"/>
      <c r="AP57" s="72"/>
      <c r="AQ57" s="62"/>
      <c r="AR57" s="62"/>
      <c r="AS57" s="62"/>
      <c r="AT57" s="62"/>
    </row>
    <row r="58" spans="2:46" ht="12.75">
      <c r="B58" s="58" t="s">
        <v>452</v>
      </c>
      <c r="C58" s="62" t="s">
        <v>124</v>
      </c>
      <c r="D58" s="61" t="str">
        <f>groups!A53</f>
        <v>White Jimmy</v>
      </c>
      <c r="E58" s="60" t="s">
        <v>25</v>
      </c>
      <c r="F58" s="61" t="str">
        <f>groups!A56</f>
        <v>Szasz Laslo</v>
      </c>
      <c r="G58" s="130" t="s">
        <v>699</v>
      </c>
      <c r="H58" s="130" t="s">
        <v>700</v>
      </c>
      <c r="I58" s="58" t="s">
        <v>125</v>
      </c>
      <c r="J58" s="61" t="str">
        <f>groups!P5</f>
        <v>Davis Steve</v>
      </c>
      <c r="K58" s="60" t="s">
        <v>25</v>
      </c>
      <c r="L58" s="61" t="str">
        <f>groups!P7</f>
        <v>Cesal Thomas</v>
      </c>
      <c r="M58" s="130" t="s">
        <v>699</v>
      </c>
      <c r="N58" s="130" t="s">
        <v>700</v>
      </c>
      <c r="O58" s="58" t="s">
        <v>140</v>
      </c>
      <c r="P58" s="61" t="str">
        <f>groups!AT5</f>
        <v>Parrott John</v>
      </c>
      <c r="Q58" s="60" t="s">
        <v>25</v>
      </c>
      <c r="R58" s="63" t="str">
        <f>groups!AT6</f>
        <v>Moles Austin</v>
      </c>
      <c r="S58" s="130" t="s">
        <v>699</v>
      </c>
      <c r="T58" s="130" t="s">
        <v>700</v>
      </c>
      <c r="U58" s="58" t="s">
        <v>137</v>
      </c>
      <c r="V58" s="61" t="str">
        <f>groups!A13</f>
        <v>Murphy Shaun</v>
      </c>
      <c r="W58" s="60" t="s">
        <v>25</v>
      </c>
      <c r="X58" s="63" t="str">
        <f>groups!A14</f>
        <v>Nawabi Yusuf</v>
      </c>
      <c r="Y58" s="130" t="s">
        <v>699</v>
      </c>
      <c r="Z58" s="130" t="s">
        <v>700</v>
      </c>
      <c r="AA58" s="58" t="s">
        <v>99</v>
      </c>
      <c r="AB58" s="61" t="str">
        <f>groups!A37</f>
        <v>Maguire Stephen</v>
      </c>
      <c r="AC58" s="60" t="s">
        <v>25</v>
      </c>
      <c r="AD58" s="61" t="str">
        <f>groups!A40</f>
        <v>Wiese Marius</v>
      </c>
      <c r="AE58" s="130" t="s">
        <v>699</v>
      </c>
      <c r="AF58" s="130" t="s">
        <v>700</v>
      </c>
      <c r="AG58" s="58" t="s">
        <v>110</v>
      </c>
      <c r="AH58" s="61" t="str">
        <f>groups!A21</f>
        <v>Doherty Ken</v>
      </c>
      <c r="AI58" s="60" t="s">
        <v>25</v>
      </c>
      <c r="AJ58" s="61" t="str">
        <f>groups!A22</f>
        <v>Hein Thomas</v>
      </c>
      <c r="AK58" s="130" t="s">
        <v>699</v>
      </c>
      <c r="AL58" s="130" t="s">
        <v>700</v>
      </c>
      <c r="AM58" s="62"/>
      <c r="AN58" s="62"/>
      <c r="AO58" s="62"/>
      <c r="AP58" s="62"/>
      <c r="AQ58" s="62"/>
      <c r="AR58" s="62"/>
      <c r="AS58" s="62"/>
      <c r="AT58" s="62"/>
    </row>
    <row r="59" spans="2:46" ht="12.75">
      <c r="B59" s="58" t="s">
        <v>453</v>
      </c>
      <c r="C59" s="58" t="s">
        <v>125</v>
      </c>
      <c r="D59" s="61" t="str">
        <f>groups!P5</f>
        <v>Davis Steve</v>
      </c>
      <c r="E59" s="60" t="s">
        <v>25</v>
      </c>
      <c r="F59" s="61" t="str">
        <f>groups!P8</f>
        <v>Rodriguez, Antonio</v>
      </c>
      <c r="G59" s="130" t="s">
        <v>699</v>
      </c>
      <c r="H59" s="130" t="s">
        <v>700</v>
      </c>
      <c r="I59" s="58" t="s">
        <v>137</v>
      </c>
      <c r="J59" s="61" t="str">
        <f>groups!A13</f>
        <v>Murphy Shaun</v>
      </c>
      <c r="K59" s="60" t="s">
        <v>25</v>
      </c>
      <c r="L59" s="61" t="str">
        <f>groups!A16</f>
        <v>Körbel Paul Andre</v>
      </c>
      <c r="M59" s="130" t="s">
        <v>699</v>
      </c>
      <c r="N59" s="130" t="s">
        <v>700</v>
      </c>
      <c r="O59" s="58" t="s">
        <v>110</v>
      </c>
      <c r="P59" s="61" t="str">
        <f>groups!A21</f>
        <v>Doherty Ken</v>
      </c>
      <c r="Q59" s="60" t="s">
        <v>25</v>
      </c>
      <c r="R59" s="61" t="str">
        <f>groups!A24</f>
        <v>Nawabi Mohammed</v>
      </c>
      <c r="S59" s="130" t="s">
        <v>699</v>
      </c>
      <c r="T59" s="130" t="s">
        <v>700</v>
      </c>
      <c r="U59" s="62" t="s">
        <v>124</v>
      </c>
      <c r="V59" s="61" t="str">
        <f>groups!A53</f>
        <v>White Jimmy</v>
      </c>
      <c r="W59" s="60" t="s">
        <v>25</v>
      </c>
      <c r="X59" s="63" t="str">
        <f>groups!A54</f>
        <v>Hannes-Hühn Jörn</v>
      </c>
      <c r="Y59" s="130" t="s">
        <v>699</v>
      </c>
      <c r="Z59" s="130" t="s">
        <v>700</v>
      </c>
      <c r="AA59" s="58" t="s">
        <v>140</v>
      </c>
      <c r="AB59" s="61" t="str">
        <f>groups!AT5</f>
        <v>Parrott John</v>
      </c>
      <c r="AC59" s="60" t="s">
        <v>25</v>
      </c>
      <c r="AD59" s="61" t="str">
        <f>groups!AT8</f>
        <v>Führlinger Markus</v>
      </c>
      <c r="AE59" s="130" t="s">
        <v>699</v>
      </c>
      <c r="AF59" s="130" t="s">
        <v>700</v>
      </c>
      <c r="AG59" s="62" t="s">
        <v>99</v>
      </c>
      <c r="AH59" s="61" t="str">
        <f>groups!A37</f>
        <v>Maguire Stephen</v>
      </c>
      <c r="AI59" s="60" t="s">
        <v>25</v>
      </c>
      <c r="AJ59" s="63" t="str">
        <f>groups!A39</f>
        <v>Dressel Patrick</v>
      </c>
      <c r="AK59" s="130" t="s">
        <v>699</v>
      </c>
      <c r="AL59" s="130" t="s">
        <v>700</v>
      </c>
      <c r="AM59" s="62"/>
      <c r="AN59" s="62"/>
      <c r="AO59" s="62"/>
      <c r="AP59" s="62"/>
      <c r="AQ59" s="62"/>
      <c r="AR59" s="62"/>
      <c r="AS59" s="62"/>
      <c r="AT59" s="62"/>
    </row>
    <row r="60" spans="2:52" ht="12.75">
      <c r="B60" s="70" t="s">
        <v>454</v>
      </c>
      <c r="C60" s="62" t="s">
        <v>99</v>
      </c>
      <c r="D60" s="61" t="str">
        <f>groups!A37</f>
        <v>Maguire Stephen</v>
      </c>
      <c r="E60" s="60" t="s">
        <v>25</v>
      </c>
      <c r="F60" s="63" t="str">
        <f>groups!A38</f>
        <v>Hollenwäger Falk</v>
      </c>
      <c r="G60" s="130" t="s">
        <v>699</v>
      </c>
      <c r="H60" s="130" t="s">
        <v>700</v>
      </c>
      <c r="I60" s="62" t="s">
        <v>140</v>
      </c>
      <c r="J60" s="61" t="str">
        <f>groups!AT5</f>
        <v>Parrott John</v>
      </c>
      <c r="K60" s="60" t="s">
        <v>25</v>
      </c>
      <c r="L60" s="63" t="str">
        <f>groups!AT7</f>
        <v>Ruppert Christian</v>
      </c>
      <c r="M60" s="130" t="s">
        <v>699</v>
      </c>
      <c r="N60" s="130" t="s">
        <v>700</v>
      </c>
      <c r="O60" s="58" t="s">
        <v>137</v>
      </c>
      <c r="P60" s="61" t="str">
        <f>groups!A13</f>
        <v>Murphy Shaun</v>
      </c>
      <c r="Q60" s="60" t="s">
        <v>25</v>
      </c>
      <c r="R60" s="63" t="str">
        <f>groups!A15</f>
        <v>Höltschl Thomas</v>
      </c>
      <c r="S60" s="130" t="s">
        <v>699</v>
      </c>
      <c r="T60" s="130" t="s">
        <v>700</v>
      </c>
      <c r="U60" s="58" t="s">
        <v>110</v>
      </c>
      <c r="V60" s="61" t="str">
        <f>groups!A21</f>
        <v>Doherty Ken</v>
      </c>
      <c r="W60" s="60" t="s">
        <v>25</v>
      </c>
      <c r="X60" s="63" t="str">
        <f>groups!A23</f>
        <v>Jaafar Raed</v>
      </c>
      <c r="Y60" s="130" t="s">
        <v>699</v>
      </c>
      <c r="Z60" s="130" t="s">
        <v>700</v>
      </c>
      <c r="AA60" s="58" t="s">
        <v>125</v>
      </c>
      <c r="AB60" s="61" t="str">
        <f>groups!P5</f>
        <v>Davis Steve</v>
      </c>
      <c r="AC60" s="60" t="s">
        <v>25</v>
      </c>
      <c r="AD60" s="63" t="str">
        <f>groups!P6</f>
        <v>Egger Thomas</v>
      </c>
      <c r="AE60" s="130" t="s">
        <v>699</v>
      </c>
      <c r="AF60" s="130" t="s">
        <v>702</v>
      </c>
      <c r="AG60" s="62" t="s">
        <v>124</v>
      </c>
      <c r="AH60" s="61" t="str">
        <f>groups!A53</f>
        <v>White Jimmy</v>
      </c>
      <c r="AI60" s="60" t="s">
        <v>25</v>
      </c>
      <c r="AJ60" s="63" t="str">
        <f>groups!A55</f>
        <v>Vandersteen Alain</v>
      </c>
      <c r="AK60" s="130" t="s">
        <v>699</v>
      </c>
      <c r="AL60" s="130" t="s">
        <v>700</v>
      </c>
      <c r="AO60" s="68"/>
      <c r="AQ60" s="130"/>
      <c r="AR60" s="130"/>
      <c r="AS60" s="62"/>
      <c r="AT60" s="62"/>
      <c r="AU60" s="62"/>
      <c r="AV60" s="62"/>
      <c r="AW60" s="62"/>
      <c r="AX60" s="62"/>
      <c r="AY60" s="62"/>
      <c r="AZ60" s="62"/>
    </row>
    <row r="61" spans="2:52" ht="12.75">
      <c r="B61" s="70" t="s">
        <v>455</v>
      </c>
      <c r="C61" s="58" t="s">
        <v>89</v>
      </c>
      <c r="D61" s="73" t="str">
        <f>finals!B18</f>
        <v>Parrott John</v>
      </c>
      <c r="E61" s="74" t="s">
        <v>25</v>
      </c>
      <c r="F61" s="73" t="str">
        <f>finals!B19</f>
        <v>Stacha Jakob</v>
      </c>
      <c r="G61" s="130" t="s">
        <v>722</v>
      </c>
      <c r="H61" s="130" t="s">
        <v>700</v>
      </c>
      <c r="I61" s="58" t="s">
        <v>135</v>
      </c>
      <c r="J61" s="73" t="str">
        <f>finals!B66</f>
        <v>Wild Michael</v>
      </c>
      <c r="K61" s="74" t="s">
        <v>25</v>
      </c>
      <c r="L61" s="73" t="str">
        <f>finals!B67</f>
        <v>Wagner Peter</v>
      </c>
      <c r="M61" s="130" t="s">
        <v>722</v>
      </c>
      <c r="N61" s="130" t="s">
        <v>702</v>
      </c>
      <c r="O61" s="58" t="s">
        <v>93</v>
      </c>
      <c r="P61" s="73" t="str">
        <f>finals!B26</f>
        <v>O'Brien Fergal</v>
      </c>
      <c r="Q61" s="74" t="s">
        <v>25</v>
      </c>
      <c r="R61" s="73" t="str">
        <f>finals!B27</f>
        <v>Rusche Andre</v>
      </c>
      <c r="S61" s="130" t="s">
        <v>722</v>
      </c>
      <c r="T61" s="130" t="s">
        <v>700</v>
      </c>
      <c r="U61" s="58" t="s">
        <v>178</v>
      </c>
      <c r="V61" s="73" t="str">
        <f>finals!B114</f>
        <v>McCulloch Ian</v>
      </c>
      <c r="W61" s="74" t="s">
        <v>25</v>
      </c>
      <c r="X61" s="73" t="str">
        <f>finals!B115</f>
        <v>Smith Warren</v>
      </c>
      <c r="Y61" s="130" t="s">
        <v>722</v>
      </c>
      <c r="Z61" s="130" t="s">
        <v>700</v>
      </c>
      <c r="AA61" s="58" t="s">
        <v>104</v>
      </c>
      <c r="AB61" s="73" t="str">
        <f>finals!B34</f>
        <v>Roe David</v>
      </c>
      <c r="AC61" s="74" t="s">
        <v>25</v>
      </c>
      <c r="AD61" s="73" t="str">
        <f>finals!B35</f>
        <v>D'Hondt Johan</v>
      </c>
      <c r="AE61" s="130" t="s">
        <v>699</v>
      </c>
      <c r="AF61" s="130" t="s">
        <v>722</v>
      </c>
      <c r="AG61" s="58" t="s">
        <v>75</v>
      </c>
      <c r="AH61" s="73" t="str">
        <f>finals!B2</f>
        <v>Drago Tony</v>
      </c>
      <c r="AI61" s="74" t="s">
        <v>25</v>
      </c>
      <c r="AJ61" s="73" t="str">
        <f>finals!B3</f>
        <v>Gabriel Christian</v>
      </c>
      <c r="AK61" s="130" t="s">
        <v>722</v>
      </c>
      <c r="AL61" s="130" t="s">
        <v>700</v>
      </c>
      <c r="AO61" s="68"/>
      <c r="AQ61" s="130"/>
      <c r="AR61" s="130"/>
      <c r="AS61" s="62"/>
      <c r="AT61" s="62"/>
      <c r="AU61" s="62"/>
      <c r="AV61" s="62"/>
      <c r="AW61" s="62"/>
      <c r="AX61" s="62"/>
      <c r="AY61" s="62"/>
      <c r="AZ61" s="62"/>
    </row>
    <row r="62" spans="2:46" ht="12.75">
      <c r="B62" s="58" t="s">
        <v>456</v>
      </c>
      <c r="C62" s="58" t="s">
        <v>159</v>
      </c>
      <c r="D62" s="73" t="str">
        <f>finals!B86</f>
        <v>Münstermann Lasse</v>
      </c>
      <c r="E62" s="74" t="s">
        <v>25</v>
      </c>
      <c r="F62" s="73" t="str">
        <f>finals!B87</f>
        <v>Burot Mario</v>
      </c>
      <c r="G62" s="130" t="s">
        <v>722</v>
      </c>
      <c r="H62" s="130" t="s">
        <v>702</v>
      </c>
      <c r="I62" s="58" t="s">
        <v>164</v>
      </c>
      <c r="J62" s="73" t="str">
        <f>finals!B90</f>
        <v>Gray David</v>
      </c>
      <c r="K62" s="74" t="s">
        <v>25</v>
      </c>
      <c r="L62" s="73" t="str">
        <f>finals!B91</f>
        <v>Simon Jörg</v>
      </c>
      <c r="M62" s="130" t="s">
        <v>722</v>
      </c>
      <c r="N62" s="130" t="s">
        <v>702</v>
      </c>
      <c r="O62" s="58" t="s">
        <v>76</v>
      </c>
      <c r="P62" s="73" t="str">
        <f>finals!B6</f>
        <v>Mohammed Joakar Al</v>
      </c>
      <c r="Q62" s="74" t="s">
        <v>25</v>
      </c>
      <c r="R62" s="73" t="str">
        <f>finals!B7</f>
        <v>Höltschl Thomas</v>
      </c>
      <c r="S62" s="130" t="s">
        <v>722</v>
      </c>
      <c r="T62" s="130" t="s">
        <v>702</v>
      </c>
      <c r="U62" s="58" t="s">
        <v>79</v>
      </c>
      <c r="V62" s="73" t="str">
        <f>finals!B10</f>
        <v>Bingham Stuart</v>
      </c>
      <c r="W62" s="74" t="s">
        <v>25</v>
      </c>
      <c r="X62" s="73" t="str">
        <f>finals!B11</f>
        <v>Kirim Ali</v>
      </c>
      <c r="Y62" s="130" t="s">
        <v>722</v>
      </c>
      <c r="Z62" s="130" t="s">
        <v>700</v>
      </c>
      <c r="AA62" s="58" t="s">
        <v>119</v>
      </c>
      <c r="AB62" s="73" t="str">
        <f>finals!B54</f>
        <v>Beggel Karl-Heinz</v>
      </c>
      <c r="AC62" s="74" t="s">
        <v>25</v>
      </c>
      <c r="AD62" s="73" t="str">
        <f>finals!B55</f>
        <v>Munraj Pal</v>
      </c>
      <c r="AE62" s="130" t="s">
        <v>700</v>
      </c>
      <c r="AF62" s="130" t="s">
        <v>722</v>
      </c>
      <c r="AG62" s="58" t="s">
        <v>118</v>
      </c>
      <c r="AH62" s="73" t="str">
        <f>finals!B50</f>
        <v>Greene Gerard</v>
      </c>
      <c r="AI62" s="74" t="s">
        <v>25</v>
      </c>
      <c r="AJ62" s="73" t="str">
        <f>finals!B51</f>
        <v>Schröder Frank</v>
      </c>
      <c r="AK62" s="130" t="s">
        <v>722</v>
      </c>
      <c r="AL62" s="130" t="s">
        <v>700</v>
      </c>
      <c r="AM62" s="62"/>
      <c r="AN62" s="72"/>
      <c r="AO62" s="72"/>
      <c r="AP62" s="72"/>
      <c r="AQ62" s="62"/>
      <c r="AR62" s="62"/>
      <c r="AS62" s="62"/>
      <c r="AT62" s="62"/>
    </row>
    <row r="63" spans="2:46" ht="12.75">
      <c r="B63" s="58" t="s">
        <v>457</v>
      </c>
      <c r="C63" s="58" t="s">
        <v>147</v>
      </c>
      <c r="D63" s="76" t="str">
        <f>finals!B74</f>
        <v>Harold Dave</v>
      </c>
      <c r="E63" s="77" t="s">
        <v>25</v>
      </c>
      <c r="F63" s="76" t="str">
        <f>finals!B75</f>
        <v>Meyer Hajo</v>
      </c>
      <c r="G63" s="130" t="s">
        <v>722</v>
      </c>
      <c r="H63" s="130" t="s">
        <v>700</v>
      </c>
      <c r="I63" s="58" t="s">
        <v>174</v>
      </c>
      <c r="J63" s="73" t="str">
        <f>finals!B106</f>
        <v>Walden Ricky</v>
      </c>
      <c r="K63" s="74" t="s">
        <v>25</v>
      </c>
      <c r="L63" s="73" t="str">
        <f>finals!B107</f>
        <v>Kusan Sanjin</v>
      </c>
      <c r="M63" s="130" t="s">
        <v>722</v>
      </c>
      <c r="N63" s="130" t="s">
        <v>700</v>
      </c>
      <c r="O63" s="58" t="s">
        <v>142</v>
      </c>
      <c r="P63" s="73" t="str">
        <f>finals!B70</f>
        <v>Maflin Kurt</v>
      </c>
      <c r="Q63" s="74" t="s">
        <v>25</v>
      </c>
      <c r="R63" s="73" t="str">
        <f>finals!B71</f>
        <v>Hollenwäger Falk</v>
      </c>
      <c r="S63" s="130" t="s">
        <v>722</v>
      </c>
      <c r="T63" s="130" t="s">
        <v>700</v>
      </c>
      <c r="U63" s="58" t="s">
        <v>131</v>
      </c>
      <c r="V63" s="73" t="str">
        <f>finals!B62</f>
        <v>Habib Subah</v>
      </c>
      <c r="W63" s="74" t="s">
        <v>25</v>
      </c>
      <c r="X63" s="73" t="str">
        <f>finals!B63</f>
        <v>Weidner Thomas</v>
      </c>
      <c r="Y63" s="130" t="s">
        <v>722</v>
      </c>
      <c r="Z63" s="130" t="s">
        <v>700</v>
      </c>
      <c r="AA63" s="58" t="s">
        <v>108</v>
      </c>
      <c r="AB63" s="73" t="str">
        <f>finals!B42</f>
        <v>Judge Michael</v>
      </c>
      <c r="AC63" s="74" t="s">
        <v>25</v>
      </c>
      <c r="AD63" s="73" t="str">
        <f>finals!B43</f>
        <v>Becher Michael</v>
      </c>
      <c r="AE63" s="130" t="s">
        <v>722</v>
      </c>
      <c r="AF63" s="130" t="s">
        <v>702</v>
      </c>
      <c r="AG63" s="62" t="s">
        <v>128</v>
      </c>
      <c r="AH63" s="73" t="str">
        <f>finals!B58</f>
        <v>Pinches Barry</v>
      </c>
      <c r="AI63" s="74" t="s">
        <v>25</v>
      </c>
      <c r="AJ63" s="73" t="str">
        <f>finals!B59</f>
        <v>Thode Olaf</v>
      </c>
      <c r="AK63" s="130" t="s">
        <v>722</v>
      </c>
      <c r="AL63" s="130" t="s">
        <v>700</v>
      </c>
      <c r="AM63" s="62"/>
      <c r="AN63" s="62"/>
      <c r="AO63" s="62"/>
      <c r="AP63" s="62"/>
      <c r="AQ63" s="62"/>
      <c r="AR63" s="62"/>
      <c r="AS63" s="62"/>
      <c r="AT63" s="62"/>
    </row>
    <row r="64" spans="2:46" ht="12.75">
      <c r="B64" s="58" t="s">
        <v>459</v>
      </c>
      <c r="C64" s="58" t="s">
        <v>91</v>
      </c>
      <c r="D64" s="210" t="str">
        <f>finals!F20</f>
        <v>Parrott John</v>
      </c>
      <c r="E64" s="75" t="s">
        <v>25</v>
      </c>
      <c r="F64" s="64" t="str">
        <f>finals!F21</f>
        <v>Selt Matt</v>
      </c>
      <c r="G64" s="130" t="s">
        <v>699</v>
      </c>
      <c r="H64" s="130" t="s">
        <v>722</v>
      </c>
      <c r="I64" s="58" t="s">
        <v>120</v>
      </c>
      <c r="J64" s="64" t="str">
        <f>finals!F52</f>
        <v>Greene Gerard</v>
      </c>
      <c r="K64" s="75" t="s">
        <v>25</v>
      </c>
      <c r="L64" s="64" t="str">
        <f>finals!F53</f>
        <v>Munraj Pal</v>
      </c>
      <c r="M64" s="130" t="s">
        <v>702</v>
      </c>
      <c r="N64" s="130" t="s">
        <v>722</v>
      </c>
      <c r="O64" s="58" t="s">
        <v>166</v>
      </c>
      <c r="P64" s="64" t="str">
        <f>finals!F92</f>
        <v>Gray David</v>
      </c>
      <c r="Q64" s="75"/>
      <c r="R64" s="64" t="str">
        <f>finals!F93</f>
        <v>Rijsbergen van Rene</v>
      </c>
      <c r="S64" s="130" t="s">
        <v>722</v>
      </c>
      <c r="T64" s="130" t="s">
        <v>702</v>
      </c>
      <c r="U64" s="58" t="s">
        <v>106</v>
      </c>
      <c r="V64" s="64" t="str">
        <f>finals!F36</f>
        <v>D'Hondt Johan</v>
      </c>
      <c r="W64" s="75" t="s">
        <v>25</v>
      </c>
      <c r="X64" s="64" t="str">
        <f>finals!F37</f>
        <v>van Hove Kevin</v>
      </c>
      <c r="Y64" s="130" t="s">
        <v>700</v>
      </c>
      <c r="Z64" s="130" t="s">
        <v>722</v>
      </c>
      <c r="AA64" s="62" t="s">
        <v>160</v>
      </c>
      <c r="AB64" s="64" t="str">
        <f>finals!F84</f>
        <v>Ford Tom</v>
      </c>
      <c r="AC64" s="75" t="s">
        <v>25</v>
      </c>
      <c r="AD64" s="64" t="str">
        <f>finals!F85</f>
        <v>Münstermann Lasse</v>
      </c>
      <c r="AE64" s="130" t="s">
        <v>722</v>
      </c>
      <c r="AF64" s="130" t="s">
        <v>702</v>
      </c>
      <c r="AG64" s="62" t="s">
        <v>77</v>
      </c>
      <c r="AH64" s="64" t="str">
        <f>finals!F4</f>
        <v>Drago Tony</v>
      </c>
      <c r="AI64" s="75" t="s">
        <v>25</v>
      </c>
      <c r="AJ64" s="64" t="str">
        <f>finals!F5</f>
        <v>Mohammed Joakar Al</v>
      </c>
      <c r="AK64" s="130" t="s">
        <v>722</v>
      </c>
      <c r="AL64" s="130" t="s">
        <v>702</v>
      </c>
      <c r="AM64" s="62"/>
      <c r="AN64" s="62"/>
      <c r="AO64" s="62"/>
      <c r="AP64" s="62"/>
      <c r="AQ64" s="62"/>
      <c r="AR64" s="62"/>
      <c r="AS64" s="62"/>
      <c r="AT64" s="62"/>
    </row>
    <row r="65" spans="2:46" ht="12.75">
      <c r="B65" s="58" t="s">
        <v>458</v>
      </c>
      <c r="C65" s="62" t="s">
        <v>78</v>
      </c>
      <c r="D65" s="79" t="str">
        <f>finals!L4</f>
        <v>Holt Michael</v>
      </c>
      <c r="E65" s="80"/>
      <c r="F65" s="79" t="str">
        <f>finals!L5</f>
        <v>Drago Tony</v>
      </c>
      <c r="G65" s="130" t="s">
        <v>722</v>
      </c>
      <c r="H65" s="130" t="s">
        <v>702</v>
      </c>
      <c r="I65" s="58" t="s">
        <v>107</v>
      </c>
      <c r="J65" s="79" t="str">
        <f>finals!L36</f>
        <v>Maguire Stephen</v>
      </c>
      <c r="K65" s="80" t="s">
        <v>25</v>
      </c>
      <c r="L65" s="79" t="str">
        <f>finals!L37</f>
        <v>van Hove Kevin</v>
      </c>
      <c r="M65" s="130" t="s">
        <v>722</v>
      </c>
      <c r="N65" s="130" t="s">
        <v>700</v>
      </c>
      <c r="O65" s="58" t="s">
        <v>121</v>
      </c>
      <c r="P65" s="79" t="str">
        <f>finals!L52</f>
        <v>Hawkins Barry</v>
      </c>
      <c r="Q65" s="80" t="s">
        <v>25</v>
      </c>
      <c r="R65" s="79" t="str">
        <f>finals!L53</f>
        <v>Munraj Pal</v>
      </c>
      <c r="S65" s="130" t="s">
        <v>722</v>
      </c>
      <c r="T65" s="130" t="s">
        <v>700</v>
      </c>
      <c r="U65" s="58" t="s">
        <v>167</v>
      </c>
      <c r="V65" s="79" t="str">
        <f>finals!L92</f>
        <v>Swail Joe</v>
      </c>
      <c r="W65" s="80" t="s">
        <v>25</v>
      </c>
      <c r="X65" s="79" t="str">
        <f>finals!L93</f>
        <v>Gray David</v>
      </c>
      <c r="Y65" s="130" t="s">
        <v>722</v>
      </c>
      <c r="Z65" s="130" t="s">
        <v>699</v>
      </c>
      <c r="AA65" s="62" t="s">
        <v>92</v>
      </c>
      <c r="AB65" s="79" t="str">
        <f>finals!L20</f>
        <v>Walker Lee</v>
      </c>
      <c r="AC65" s="80" t="s">
        <v>25</v>
      </c>
      <c r="AD65" s="79" t="str">
        <f>finals!L21</f>
        <v>Selt Matt</v>
      </c>
      <c r="AE65" s="130" t="s">
        <v>702</v>
      </c>
      <c r="AF65" s="130" t="s">
        <v>722</v>
      </c>
      <c r="AG65" s="58" t="s">
        <v>161</v>
      </c>
      <c r="AH65" s="79" t="str">
        <f>finals!L84</f>
        <v>Selby Mark</v>
      </c>
      <c r="AI65" s="80" t="s">
        <v>25</v>
      </c>
      <c r="AJ65" s="79" t="str">
        <f>finals!L85</f>
        <v>Ford Tom</v>
      </c>
      <c r="AK65" s="130" t="s">
        <v>722</v>
      </c>
      <c r="AL65" s="130" t="s">
        <v>702</v>
      </c>
      <c r="AM65" s="62"/>
      <c r="AN65" s="62"/>
      <c r="AO65" s="62"/>
      <c r="AP65" s="62"/>
      <c r="AQ65" s="62"/>
      <c r="AR65" s="62"/>
      <c r="AS65" s="62"/>
      <c r="AT65" s="62"/>
    </row>
    <row r="66" s="62" customFormat="1" ht="12.75"/>
    <row r="67" spans="10:24" ht="12.75">
      <c r="J67" s="62"/>
      <c r="K67" s="69"/>
      <c r="L67" s="62"/>
      <c r="O67" s="62"/>
      <c r="P67" s="62"/>
      <c r="Q67" s="69"/>
      <c r="R67" s="62"/>
      <c r="U67" s="62"/>
      <c r="V67" s="62"/>
      <c r="W67" s="69"/>
      <c r="X67" s="62"/>
    </row>
    <row r="68" spans="1:36" ht="12.75">
      <c r="A68" s="58" t="s">
        <v>191</v>
      </c>
      <c r="D68" s="258" t="s">
        <v>153</v>
      </c>
      <c r="E68" s="258"/>
      <c r="F68" s="258"/>
      <c r="J68" s="258" t="s">
        <v>154</v>
      </c>
      <c r="K68" s="258"/>
      <c r="L68" s="258"/>
      <c r="P68" s="258" t="s">
        <v>155</v>
      </c>
      <c r="Q68" s="258"/>
      <c r="R68" s="258"/>
      <c r="V68" s="258" t="s">
        <v>156</v>
      </c>
      <c r="W68" s="258"/>
      <c r="X68" s="258"/>
      <c r="AB68" s="258" t="s">
        <v>157</v>
      </c>
      <c r="AC68" s="258"/>
      <c r="AD68" s="258"/>
      <c r="AH68" s="258" t="s">
        <v>158</v>
      </c>
      <c r="AI68" s="258"/>
      <c r="AJ68" s="258"/>
    </row>
    <row r="69" spans="2:38" ht="12.75">
      <c r="B69" s="58" t="s">
        <v>192</v>
      </c>
      <c r="C69" s="62" t="s">
        <v>88</v>
      </c>
      <c r="D69" s="79" t="str">
        <f>finals!L12</f>
        <v>Cope Jamie</v>
      </c>
      <c r="E69" s="80"/>
      <c r="F69" s="79" t="str">
        <f>finals!L13</f>
        <v>Delaney Joe</v>
      </c>
      <c r="G69" s="130" t="s">
        <v>722</v>
      </c>
      <c r="H69" s="130" t="s">
        <v>699</v>
      </c>
      <c r="I69" s="62" t="s">
        <v>144</v>
      </c>
      <c r="J69" s="79" t="str">
        <f>finals!L68</f>
        <v>Doherty Ken</v>
      </c>
      <c r="K69" s="80" t="s">
        <v>25</v>
      </c>
      <c r="L69" s="79" t="str">
        <f>finals!L69</f>
        <v>Wild Michael</v>
      </c>
      <c r="M69" s="130" t="s">
        <v>722</v>
      </c>
      <c r="N69" s="130" t="s">
        <v>699</v>
      </c>
      <c r="O69" s="58" t="s">
        <v>133</v>
      </c>
      <c r="P69" s="79" t="str">
        <f>finals!L60</f>
        <v>Robertson Neil</v>
      </c>
      <c r="Q69" s="80" t="s">
        <v>25</v>
      </c>
      <c r="R69" s="79" t="str">
        <f>finals!L61</f>
        <v>Pinches Barry</v>
      </c>
      <c r="S69" s="130" t="s">
        <v>700</v>
      </c>
      <c r="T69" s="130" t="s">
        <v>722</v>
      </c>
      <c r="U69" s="62" t="s">
        <v>177</v>
      </c>
      <c r="V69" s="79" t="str">
        <f>finals!L108</f>
        <v>Day Ryan</v>
      </c>
      <c r="W69" s="80" t="s">
        <v>25</v>
      </c>
      <c r="X69" s="79" t="str">
        <f>finals!L109</f>
        <v>Walden Ricky</v>
      </c>
      <c r="Y69" s="130" t="s">
        <v>722</v>
      </c>
      <c r="Z69" s="130" t="s">
        <v>699</v>
      </c>
      <c r="AA69" s="58" t="s">
        <v>151</v>
      </c>
      <c r="AB69" s="79" t="str">
        <f>finals!L76</f>
        <v>Dale Dominic</v>
      </c>
      <c r="AC69" s="80" t="s">
        <v>25</v>
      </c>
      <c r="AD69" s="79" t="str">
        <f>finals!L77</f>
        <v>Harold Dave</v>
      </c>
      <c r="AE69" s="130" t="s">
        <v>699</v>
      </c>
      <c r="AF69" s="130" t="s">
        <v>722</v>
      </c>
      <c r="AG69" s="58" t="s">
        <v>96</v>
      </c>
      <c r="AH69" s="79" t="str">
        <f>finals!L28</f>
        <v>Davis Steve</v>
      </c>
      <c r="AI69" s="80" t="s">
        <v>25</v>
      </c>
      <c r="AJ69" s="79" t="str">
        <f>finals!L29</f>
        <v>O'Brien Fergal</v>
      </c>
      <c r="AK69" s="130" t="s">
        <v>699</v>
      </c>
      <c r="AL69" s="130" t="s">
        <v>722</v>
      </c>
    </row>
    <row r="70" spans="2:38" ht="12.75">
      <c r="B70" s="58" t="s">
        <v>193</v>
      </c>
      <c r="C70" s="58" t="s">
        <v>194</v>
      </c>
      <c r="D70" s="81" t="str">
        <f>finals!Q24</f>
        <v>Selt Matt</v>
      </c>
      <c r="E70" s="82" t="s">
        <v>25</v>
      </c>
      <c r="F70" s="81" t="str">
        <f>finals!Q25</f>
        <v>O'Brien Fergal</v>
      </c>
      <c r="G70" s="130" t="s">
        <v>702</v>
      </c>
      <c r="H70" s="130" t="s">
        <v>722</v>
      </c>
      <c r="I70" s="58" t="s">
        <v>195</v>
      </c>
      <c r="J70" s="81" t="str">
        <f>finals!Q9</f>
        <v>Holt Michael</v>
      </c>
      <c r="K70" s="82" t="s">
        <v>25</v>
      </c>
      <c r="L70" s="81" t="str">
        <f>finals!Q10</f>
        <v>Cope Jamie</v>
      </c>
      <c r="M70" s="130" t="s">
        <v>702</v>
      </c>
      <c r="N70" s="130" t="s">
        <v>722</v>
      </c>
      <c r="O70" s="58" t="s">
        <v>185</v>
      </c>
      <c r="P70" s="79" t="str">
        <f>finals!L124</f>
        <v>Murphy Shaun</v>
      </c>
      <c r="Q70" s="80" t="s">
        <v>25</v>
      </c>
      <c r="R70" s="79" t="str">
        <f>finals!L125</f>
        <v>Einsle Patrick</v>
      </c>
      <c r="S70" s="130" t="s">
        <v>722</v>
      </c>
      <c r="T70" s="130" t="s">
        <v>700</v>
      </c>
      <c r="U70" s="58" t="s">
        <v>181</v>
      </c>
      <c r="V70" s="79" t="str">
        <f>finals!L116</f>
        <v>King Mark</v>
      </c>
      <c r="W70" s="80" t="s">
        <v>25</v>
      </c>
      <c r="X70" s="79" t="str">
        <f>finals!L117</f>
        <v>McCulloch Ian</v>
      </c>
      <c r="Y70" s="130" t="s">
        <v>700</v>
      </c>
      <c r="Z70" s="130" t="s">
        <v>722</v>
      </c>
      <c r="AA70" s="58" t="s">
        <v>173</v>
      </c>
      <c r="AB70" s="79" t="str">
        <f>finals!L100</f>
        <v>White Jimmy</v>
      </c>
      <c r="AC70" s="80" t="s">
        <v>25</v>
      </c>
      <c r="AD70" s="79" t="str">
        <f>finals!L101</f>
        <v>Williams Philip</v>
      </c>
      <c r="AE70" s="130" t="s">
        <v>722</v>
      </c>
      <c r="AF70" s="130" t="s">
        <v>699</v>
      </c>
      <c r="AG70" s="58" t="s">
        <v>117</v>
      </c>
      <c r="AH70" s="79" t="str">
        <f>finals!L44</f>
        <v>Perry Joe</v>
      </c>
      <c r="AI70" s="80" t="s">
        <v>25</v>
      </c>
      <c r="AJ70" s="79" t="str">
        <f>finals!L45</f>
        <v>Judge Michael</v>
      </c>
      <c r="AK70" s="130" t="s">
        <v>702</v>
      </c>
      <c r="AL70" s="130" t="s">
        <v>722</v>
      </c>
    </row>
    <row r="71" spans="2:38" ht="12.75">
      <c r="B71" s="58" t="s">
        <v>190</v>
      </c>
      <c r="C71" s="58" t="s">
        <v>196</v>
      </c>
      <c r="D71" s="81" t="str">
        <f>finals!Q56</f>
        <v>Hawkins Barry</v>
      </c>
      <c r="E71" s="82" t="s">
        <v>25</v>
      </c>
      <c r="F71" s="81" t="str">
        <f>finals!Q57</f>
        <v>Pinches Barry</v>
      </c>
      <c r="G71" s="130" t="s">
        <v>702</v>
      </c>
      <c r="H71" s="130" t="s">
        <v>722</v>
      </c>
      <c r="I71" s="58" t="s">
        <v>197</v>
      </c>
      <c r="J71" s="81" t="str">
        <f>finals!Q71</f>
        <v>Doherty Ken</v>
      </c>
      <c r="K71" s="82" t="s">
        <v>25</v>
      </c>
      <c r="L71" s="81" t="str">
        <f>finals!Q72</f>
        <v>Harold Dave</v>
      </c>
      <c r="M71" s="130" t="s">
        <v>722</v>
      </c>
      <c r="N71" s="130" t="s">
        <v>702</v>
      </c>
      <c r="O71" s="58" t="s">
        <v>198</v>
      </c>
      <c r="P71" s="81" t="str">
        <f>finals!Q87</f>
        <v>Selby Mark</v>
      </c>
      <c r="Q71" s="82" t="s">
        <v>25</v>
      </c>
      <c r="R71" s="81" t="str">
        <f>finals!Q88</f>
        <v>Swail Joe</v>
      </c>
      <c r="S71" s="130" t="s">
        <v>700</v>
      </c>
      <c r="T71" s="130" t="s">
        <v>722</v>
      </c>
      <c r="U71" s="58" t="s">
        <v>199</v>
      </c>
      <c r="V71" s="81" t="str">
        <f>finals!Q104</f>
        <v>White Jimmy</v>
      </c>
      <c r="W71" s="82" t="s">
        <v>25</v>
      </c>
      <c r="X71" s="81" t="str">
        <f>finals!Q105</f>
        <v>Day Ryan</v>
      </c>
      <c r="Y71" s="130" t="s">
        <v>700</v>
      </c>
      <c r="Z71" s="130" t="s">
        <v>722</v>
      </c>
      <c r="AA71" s="58" t="s">
        <v>200</v>
      </c>
      <c r="AB71" s="81" t="str">
        <f>finals!Q120</f>
        <v>McCulloch Ian</v>
      </c>
      <c r="AC71" s="82" t="s">
        <v>25</v>
      </c>
      <c r="AD71" s="81" t="str">
        <f>finals!Q121</f>
        <v>Murphy Shaun</v>
      </c>
      <c r="AE71" s="130" t="s">
        <v>722</v>
      </c>
      <c r="AF71" s="130" t="s">
        <v>700</v>
      </c>
      <c r="AG71" s="58" t="s">
        <v>201</v>
      </c>
      <c r="AH71" s="81" t="str">
        <f>finals!Q39</f>
        <v>Maguire Stephen</v>
      </c>
      <c r="AI71" s="82" t="s">
        <v>25</v>
      </c>
      <c r="AJ71" s="81" t="str">
        <f>finals!Q40</f>
        <v>Judge Michael</v>
      </c>
      <c r="AK71" s="130" t="s">
        <v>702</v>
      </c>
      <c r="AL71" s="130" t="s">
        <v>722</v>
      </c>
    </row>
    <row r="72" spans="1:38" ht="12.75">
      <c r="A72" s="58" t="s">
        <v>202</v>
      </c>
      <c r="B72" s="58" t="s">
        <v>187</v>
      </c>
      <c r="C72" s="58" t="s">
        <v>203</v>
      </c>
      <c r="D72" s="83" t="str">
        <f>finals!U13</f>
        <v>Cope Jamie</v>
      </c>
      <c r="E72" s="84" t="s">
        <v>25</v>
      </c>
      <c r="F72" s="83" t="str">
        <f>finals!U14</f>
        <v>O'Brien Fergal</v>
      </c>
      <c r="G72" s="130" t="s">
        <v>700</v>
      </c>
      <c r="H72" s="130" t="s">
        <v>722</v>
      </c>
      <c r="I72" s="58" t="s">
        <v>204</v>
      </c>
      <c r="J72" s="83" t="str">
        <f>finals!U49</f>
        <v>Judge Michael</v>
      </c>
      <c r="K72" s="84" t="s">
        <v>25</v>
      </c>
      <c r="L72" s="83" t="str">
        <f>finals!U50</f>
        <v>Pinches Barry</v>
      </c>
      <c r="M72" s="130" t="s">
        <v>700</v>
      </c>
      <c r="N72" s="130" t="s">
        <v>722</v>
      </c>
      <c r="U72" s="58" t="s">
        <v>335</v>
      </c>
      <c r="V72" s="83" t="str">
        <f>finals!U79</f>
        <v>Doherty Ken</v>
      </c>
      <c r="W72" s="84" t="s">
        <v>25</v>
      </c>
      <c r="X72" s="83" t="str">
        <f>finals!U80</f>
        <v>Swail Joe</v>
      </c>
      <c r="Y72" s="130" t="s">
        <v>722</v>
      </c>
      <c r="Z72" s="130" t="s">
        <v>699</v>
      </c>
      <c r="AG72" s="58" t="s">
        <v>336</v>
      </c>
      <c r="AH72" s="83" t="str">
        <f>finals!U111</f>
        <v>Day Ryan</v>
      </c>
      <c r="AI72" s="84" t="s">
        <v>25</v>
      </c>
      <c r="AJ72" s="83" t="str">
        <f>finals!U112</f>
        <v>McCulloch Ian</v>
      </c>
      <c r="AK72" s="130" t="s">
        <v>702</v>
      </c>
      <c r="AL72" s="130" t="s">
        <v>722</v>
      </c>
    </row>
    <row r="73" spans="1:14" ht="12.75">
      <c r="A73" s="58" t="s">
        <v>205</v>
      </c>
      <c r="B73" s="58" t="s">
        <v>188</v>
      </c>
      <c r="C73" s="58" t="s">
        <v>206</v>
      </c>
      <c r="D73" s="85" t="str">
        <f>finals!Y31</f>
        <v>O'Brien Fergal</v>
      </c>
      <c r="E73" s="86" t="s">
        <v>25</v>
      </c>
      <c r="F73" s="85" t="str">
        <f>finals!Y32</f>
        <v>Pinches Barry</v>
      </c>
      <c r="G73" s="130" t="s">
        <v>699</v>
      </c>
      <c r="H73" s="130" t="s">
        <v>722</v>
      </c>
      <c r="I73" s="58" t="s">
        <v>207</v>
      </c>
      <c r="J73" s="85" t="str">
        <f>finals!Y94</f>
        <v>Doherty Ken</v>
      </c>
      <c r="K73" s="86" t="s">
        <v>25</v>
      </c>
      <c r="L73" s="85" t="str">
        <f>finals!Y95</f>
        <v>McCulloch Ian</v>
      </c>
      <c r="M73" s="130" t="s">
        <v>722</v>
      </c>
      <c r="N73" s="130" t="s">
        <v>699</v>
      </c>
    </row>
    <row r="74" spans="1:38" ht="12.75">
      <c r="A74" s="58" t="s">
        <v>208</v>
      </c>
      <c r="B74" s="58" t="s">
        <v>189</v>
      </c>
      <c r="C74" s="58" t="s">
        <v>209</v>
      </c>
      <c r="D74" s="87" t="str">
        <f>finals!AC55</f>
        <v>Pinches Barry</v>
      </c>
      <c r="E74" s="88" t="s">
        <v>25</v>
      </c>
      <c r="F74" s="87" t="str">
        <f>finals!AC56</f>
        <v>Doherty Ken</v>
      </c>
      <c r="G74" s="131" t="s">
        <v>758</v>
      </c>
      <c r="H74" s="131" t="s">
        <v>700</v>
      </c>
      <c r="M74" s="131"/>
      <c r="N74" s="131"/>
      <c r="S74" s="131"/>
      <c r="T74" s="131"/>
      <c r="Y74" s="131"/>
      <c r="Z74" s="131"/>
      <c r="AE74" s="131"/>
      <c r="AF74" s="131"/>
      <c r="AK74" s="131"/>
      <c r="AL74" s="131"/>
    </row>
    <row r="76" spans="4:38" s="62" customFormat="1" ht="12.75">
      <c r="D76" s="144"/>
      <c r="E76" s="69"/>
      <c r="F76" s="144"/>
      <c r="G76" s="130"/>
      <c r="H76" s="130"/>
      <c r="K76" s="69"/>
      <c r="L76" s="144"/>
      <c r="M76" s="130"/>
      <c r="N76" s="130"/>
      <c r="P76" s="144"/>
      <c r="Q76" s="69"/>
      <c r="S76" s="130"/>
      <c r="T76" s="130"/>
      <c r="W76" s="69"/>
      <c r="Y76" s="130"/>
      <c r="Z76" s="130"/>
      <c r="AC76" s="69"/>
      <c r="AE76" s="130"/>
      <c r="AF76" s="130"/>
      <c r="AI76" s="69"/>
      <c r="AK76" s="130"/>
      <c r="AL76" s="130"/>
    </row>
    <row r="77" spans="2:38" ht="12.75">
      <c r="B77" s="62"/>
      <c r="Q77" s="58"/>
      <c r="S77" s="58"/>
      <c r="T77" s="58"/>
      <c r="W77" s="58"/>
      <c r="Y77" s="58"/>
      <c r="Z77" s="58"/>
      <c r="AC77" s="58"/>
      <c r="AE77" s="58"/>
      <c r="AF77" s="58"/>
      <c r="AI77" s="58"/>
      <c r="AK77" s="58"/>
      <c r="AL77" s="58"/>
    </row>
    <row r="78" spans="2:38" ht="12.75">
      <c r="B78" s="62"/>
      <c r="W78" s="58"/>
      <c r="Y78" s="58"/>
      <c r="Z78" s="58"/>
      <c r="AC78" s="58"/>
      <c r="AE78" s="58"/>
      <c r="AF78" s="58"/>
      <c r="AI78" s="58"/>
      <c r="AK78" s="58"/>
      <c r="AL78" s="58"/>
    </row>
    <row r="79" spans="2:38" ht="12.75">
      <c r="B79" s="62"/>
      <c r="AC79" s="58"/>
      <c r="AE79" s="58"/>
      <c r="AF79" s="58"/>
      <c r="AI79" s="58"/>
      <c r="AK79" s="58"/>
      <c r="AL79" s="58"/>
    </row>
    <row r="80" spans="23:38" s="62" customFormat="1" ht="12.75">
      <c r="W80" s="69"/>
      <c r="Y80" s="130"/>
      <c r="Z80" s="130"/>
      <c r="AC80" s="69"/>
      <c r="AE80" s="130"/>
      <c r="AF80" s="130"/>
      <c r="AI80" s="69"/>
      <c r="AK80" s="130"/>
      <c r="AL80" s="130"/>
    </row>
    <row r="81" spans="2:38" ht="12.75">
      <c r="B81" s="62"/>
      <c r="AI81" s="58"/>
      <c r="AK81" s="58"/>
      <c r="AL81" s="58"/>
    </row>
    <row r="82" spans="2:38" ht="12.75">
      <c r="B82" s="62"/>
      <c r="W82" s="58"/>
      <c r="Y82" s="58"/>
      <c r="Z82" s="58"/>
      <c r="AC82" s="58"/>
      <c r="AE82" s="58"/>
      <c r="AF82" s="58"/>
      <c r="AI82" s="58"/>
      <c r="AK82" s="58"/>
      <c r="AL82" s="58"/>
    </row>
    <row r="83" spans="2:38" ht="12.75">
      <c r="B83" s="62"/>
      <c r="W83" s="58"/>
      <c r="Y83" s="58"/>
      <c r="Z83" s="58"/>
      <c r="AC83" s="58"/>
      <c r="AE83" s="58"/>
      <c r="AF83" s="58"/>
      <c r="AI83" s="58"/>
      <c r="AK83" s="58"/>
      <c r="AL83" s="58"/>
    </row>
    <row r="84" spans="23:38" s="62" customFormat="1" ht="12.75">
      <c r="W84" s="69"/>
      <c r="Y84" s="130"/>
      <c r="Z84" s="130"/>
      <c r="AC84" s="69"/>
      <c r="AE84" s="130"/>
      <c r="AF84" s="130"/>
      <c r="AI84" s="69"/>
      <c r="AK84" s="130"/>
      <c r="AL84" s="130"/>
    </row>
    <row r="85" spans="2:38" ht="12.75">
      <c r="B85" s="62"/>
      <c r="C85" s="62"/>
      <c r="D85" s="62"/>
      <c r="E85" s="62"/>
      <c r="F85" s="62"/>
      <c r="G85" s="62"/>
      <c r="H85" s="62"/>
      <c r="K85" s="58"/>
      <c r="M85" s="58"/>
      <c r="N85" s="58"/>
      <c r="W85" s="58"/>
      <c r="Y85" s="58"/>
      <c r="Z85" s="58"/>
      <c r="AC85" s="58"/>
      <c r="AE85" s="58"/>
      <c r="AF85" s="58"/>
      <c r="AI85" s="58"/>
      <c r="AK85" s="58"/>
      <c r="AL85" s="58"/>
    </row>
    <row r="86" spans="2:38" ht="12.75">
      <c r="B86" s="62"/>
      <c r="K86" s="58"/>
      <c r="M86" s="58"/>
      <c r="N86" s="58"/>
      <c r="W86" s="58"/>
      <c r="Y86" s="58"/>
      <c r="Z86" s="58"/>
      <c r="AC86" s="58"/>
      <c r="AE86" s="58"/>
      <c r="AF86" s="58"/>
      <c r="AI86" s="58"/>
      <c r="AK86" s="58"/>
      <c r="AL86" s="58"/>
    </row>
    <row r="87" spans="2:38" ht="12.75">
      <c r="B87" s="62"/>
      <c r="K87" s="58"/>
      <c r="M87" s="58"/>
      <c r="N87" s="58"/>
      <c r="W87" s="58"/>
      <c r="Y87" s="58"/>
      <c r="Z87" s="58"/>
      <c r="AC87" s="58"/>
      <c r="AE87" s="58"/>
      <c r="AF87" s="58"/>
      <c r="AI87" s="58"/>
      <c r="AK87" s="58"/>
      <c r="AL87" s="58"/>
    </row>
    <row r="88" spans="23:38" s="62" customFormat="1" ht="12.75">
      <c r="W88" s="69"/>
      <c r="Y88" s="130"/>
      <c r="Z88" s="130"/>
      <c r="AC88" s="69"/>
      <c r="AE88" s="130"/>
      <c r="AF88" s="130"/>
      <c r="AI88" s="69"/>
      <c r="AK88" s="130"/>
      <c r="AL88" s="130"/>
    </row>
    <row r="89" spans="2:38" ht="12.75">
      <c r="B89" s="62"/>
      <c r="C89" s="62"/>
      <c r="D89" s="62"/>
      <c r="E89" s="62"/>
      <c r="F89" s="62"/>
      <c r="G89" s="62"/>
      <c r="H89" s="62"/>
      <c r="K89" s="58"/>
      <c r="M89" s="58"/>
      <c r="N89" s="58"/>
      <c r="W89" s="58"/>
      <c r="Y89" s="58"/>
      <c r="Z89" s="58"/>
      <c r="AC89" s="58"/>
      <c r="AE89" s="58"/>
      <c r="AF89" s="58"/>
      <c r="AI89" s="58"/>
      <c r="AK89" s="58"/>
      <c r="AL89" s="58"/>
    </row>
    <row r="90" spans="2:38" ht="12.75">
      <c r="B90" s="62"/>
      <c r="AC90" s="58"/>
      <c r="AE90" s="58"/>
      <c r="AF90" s="58"/>
      <c r="AI90" s="58"/>
      <c r="AK90" s="58"/>
      <c r="AL90" s="58"/>
    </row>
    <row r="91" spans="35:38" ht="12.75">
      <c r="AI91" s="58"/>
      <c r="AK91" s="58"/>
      <c r="AL91" s="58"/>
    </row>
    <row r="92" spans="3:38" s="62" customFormat="1" ht="12.75">
      <c r="C92" s="58"/>
      <c r="D92" s="58"/>
      <c r="E92" s="68"/>
      <c r="F92" s="58"/>
      <c r="G92" s="130"/>
      <c r="H92" s="130"/>
      <c r="W92" s="69"/>
      <c r="Y92" s="130"/>
      <c r="Z92" s="130"/>
      <c r="AC92" s="69"/>
      <c r="AE92" s="130"/>
      <c r="AF92" s="130"/>
      <c r="AI92" s="69"/>
      <c r="AK92" s="130"/>
      <c r="AL92" s="130"/>
    </row>
    <row r="93" spans="3:38" ht="12.75">
      <c r="C93" s="62"/>
      <c r="D93" s="62"/>
      <c r="E93" s="62"/>
      <c r="F93" s="62"/>
      <c r="G93" s="62"/>
      <c r="H93" s="62"/>
      <c r="AC93" s="58"/>
      <c r="AE93" s="58"/>
      <c r="AF93" s="58"/>
      <c r="AI93" s="58"/>
      <c r="AK93" s="58"/>
      <c r="AL93" s="58"/>
    </row>
    <row r="94" spans="29:38" ht="12.75">
      <c r="AC94" s="58"/>
      <c r="AE94" s="58"/>
      <c r="AF94" s="58"/>
      <c r="AI94" s="58"/>
      <c r="AK94" s="58"/>
      <c r="AL94" s="58"/>
    </row>
    <row r="95" spans="3:38" s="62" customFormat="1" ht="12.75">
      <c r="C95" s="58"/>
      <c r="D95" s="58"/>
      <c r="E95" s="68"/>
      <c r="F95" s="58"/>
      <c r="G95" s="130"/>
      <c r="H95" s="130"/>
      <c r="W95" s="69"/>
      <c r="Y95" s="130"/>
      <c r="Z95" s="130"/>
      <c r="AC95" s="69"/>
      <c r="AE95" s="130"/>
      <c r="AF95" s="130"/>
      <c r="AI95" s="69"/>
      <c r="AK95" s="130"/>
      <c r="AL95" s="130"/>
    </row>
    <row r="96" spans="3:38" s="62" customFormat="1" ht="12.75">
      <c r="C96" s="58"/>
      <c r="D96" s="58"/>
      <c r="E96" s="68"/>
      <c r="F96" s="58"/>
      <c r="G96" s="130"/>
      <c r="H96" s="130"/>
      <c r="W96" s="69"/>
      <c r="Y96" s="130"/>
      <c r="Z96" s="130"/>
      <c r="AC96" s="69"/>
      <c r="AE96" s="130"/>
      <c r="AF96" s="130"/>
      <c r="AI96" s="69"/>
      <c r="AK96" s="130"/>
      <c r="AL96" s="130"/>
    </row>
    <row r="97" spans="29:38" ht="12.75">
      <c r="AC97" s="58"/>
      <c r="AE97" s="58"/>
      <c r="AF97" s="58"/>
      <c r="AI97" s="58"/>
      <c r="AK97" s="58"/>
      <c r="AL97" s="58"/>
    </row>
    <row r="98" spans="5:38" ht="12.75">
      <c r="E98" s="58"/>
      <c r="G98" s="58"/>
      <c r="H98" s="58"/>
      <c r="AI98" s="58"/>
      <c r="AK98" s="58"/>
      <c r="AL98" s="58"/>
    </row>
    <row r="99" spans="5:38" ht="12.75">
      <c r="E99" s="58"/>
      <c r="G99" s="58"/>
      <c r="H99" s="58"/>
      <c r="W99" s="58"/>
      <c r="Y99" s="58"/>
      <c r="Z99" s="58"/>
      <c r="AC99" s="58"/>
      <c r="AE99" s="58"/>
      <c r="AF99" s="58"/>
      <c r="AI99" s="58"/>
      <c r="AK99" s="58"/>
      <c r="AL99" s="58"/>
    </row>
    <row r="100" spans="3:8" s="62" customFormat="1" ht="12.75">
      <c r="C100" s="58"/>
      <c r="D100" s="58"/>
      <c r="E100" s="58"/>
      <c r="F100" s="58"/>
      <c r="G100" s="58"/>
      <c r="H100" s="58"/>
    </row>
    <row r="101" spans="23:38" ht="12.75">
      <c r="W101" s="58"/>
      <c r="Y101" s="58"/>
      <c r="Z101" s="58"/>
      <c r="AC101" s="58"/>
      <c r="AE101" s="58"/>
      <c r="AF101" s="58"/>
      <c r="AI101" s="58"/>
      <c r="AK101" s="58"/>
      <c r="AL101" s="58"/>
    </row>
    <row r="102" spans="23:38" ht="12.75">
      <c r="W102" s="58"/>
      <c r="Y102" s="58"/>
      <c r="Z102" s="58"/>
      <c r="AC102" s="58"/>
      <c r="AE102" s="58"/>
      <c r="AF102" s="58"/>
      <c r="AI102" s="58"/>
      <c r="AK102" s="58"/>
      <c r="AL102" s="58"/>
    </row>
    <row r="103" spans="35:38" ht="12.75">
      <c r="AI103" s="58"/>
      <c r="AK103" s="58"/>
      <c r="AL103" s="58"/>
    </row>
    <row r="104" spans="23:38" ht="12.75">
      <c r="W104" s="58"/>
      <c r="Y104" s="58"/>
      <c r="Z104" s="58"/>
      <c r="AC104" s="58"/>
      <c r="AE104" s="58"/>
      <c r="AF104" s="58"/>
      <c r="AI104" s="58"/>
      <c r="AK104" s="58"/>
      <c r="AL104" s="58"/>
    </row>
    <row r="105" spans="35:38" ht="12.75">
      <c r="AI105" s="58"/>
      <c r="AK105" s="58"/>
      <c r="AL105" s="58"/>
    </row>
    <row r="106" spans="35:38" ht="12.75">
      <c r="AI106" s="58"/>
      <c r="AK106" s="58"/>
      <c r="AL106" s="58"/>
    </row>
    <row r="107" spans="35:38" ht="12.75">
      <c r="AI107" s="58"/>
      <c r="AK107" s="58"/>
      <c r="AL107" s="58"/>
    </row>
    <row r="108" spans="3:32" s="62" customFormat="1" ht="12.75">
      <c r="C108" s="58"/>
      <c r="D108" s="58"/>
      <c r="E108" s="68"/>
      <c r="F108" s="58"/>
      <c r="G108" s="130"/>
      <c r="H108" s="130"/>
      <c r="I108" s="58"/>
      <c r="J108" s="58"/>
      <c r="K108" s="68"/>
      <c r="L108" s="58"/>
      <c r="M108" s="130"/>
      <c r="N108" s="130"/>
      <c r="W108" s="69"/>
      <c r="Y108" s="130"/>
      <c r="Z108" s="130"/>
      <c r="AC108" s="69"/>
      <c r="AE108" s="130"/>
      <c r="AF108" s="130"/>
    </row>
    <row r="109" spans="23:38" ht="12.75">
      <c r="W109" s="58"/>
      <c r="Y109" s="58"/>
      <c r="Z109" s="58"/>
      <c r="AC109" s="58"/>
      <c r="AE109" s="58"/>
      <c r="AF109" s="58"/>
      <c r="AI109" s="58"/>
      <c r="AK109" s="58"/>
      <c r="AL109" s="58"/>
    </row>
    <row r="110" spans="3:14" s="62" customFormat="1" ht="12.75">
      <c r="C110" s="58"/>
      <c r="D110" s="58"/>
      <c r="E110" s="68"/>
      <c r="F110" s="58"/>
      <c r="G110" s="130"/>
      <c r="H110" s="130"/>
      <c r="I110" s="58"/>
      <c r="J110" s="58"/>
      <c r="K110" s="68"/>
      <c r="L110" s="58"/>
      <c r="M110" s="130"/>
      <c r="N110" s="130"/>
    </row>
    <row r="111" spans="23:38" ht="12.75">
      <c r="W111" s="58"/>
      <c r="Y111" s="58"/>
      <c r="Z111" s="58"/>
      <c r="AC111" s="58"/>
      <c r="AE111" s="58"/>
      <c r="AF111" s="58"/>
      <c r="AI111" s="58"/>
      <c r="AK111" s="58"/>
      <c r="AL111" s="58"/>
    </row>
    <row r="113" spans="39:46" ht="12.75">
      <c r="AM113" s="62"/>
      <c r="AN113" s="72"/>
      <c r="AO113" s="72"/>
      <c r="AP113" s="72"/>
      <c r="AQ113" s="62"/>
      <c r="AR113" s="62"/>
      <c r="AS113" s="62"/>
      <c r="AT113" s="62"/>
    </row>
    <row r="114" spans="23:38" ht="12.75">
      <c r="W114" s="58"/>
      <c r="Y114" s="58"/>
      <c r="Z114" s="58"/>
      <c r="AC114" s="58"/>
      <c r="AE114" s="58"/>
      <c r="AF114" s="58"/>
      <c r="AI114" s="58"/>
      <c r="AK114" s="58"/>
      <c r="AL114" s="58"/>
    </row>
    <row r="115" spans="23:38" ht="12.75">
      <c r="W115" s="58"/>
      <c r="Y115" s="58"/>
      <c r="Z115" s="58"/>
      <c r="AC115" s="58"/>
      <c r="AE115" s="58"/>
      <c r="AF115" s="58"/>
      <c r="AI115" s="58"/>
      <c r="AK115" s="58"/>
      <c r="AL115" s="58"/>
    </row>
    <row r="116" spans="23:38" ht="12.75">
      <c r="W116" s="58"/>
      <c r="Y116" s="58"/>
      <c r="Z116" s="58"/>
      <c r="AC116" s="58"/>
      <c r="AE116" s="58"/>
      <c r="AF116" s="58"/>
      <c r="AI116" s="58"/>
      <c r="AK116" s="58"/>
      <c r="AL116" s="58"/>
    </row>
    <row r="117" spans="23:38" ht="12.75">
      <c r="W117" s="58"/>
      <c r="Y117" s="58"/>
      <c r="Z117" s="58"/>
      <c r="AC117" s="58"/>
      <c r="AE117" s="58"/>
      <c r="AF117" s="58"/>
      <c r="AI117" s="58"/>
      <c r="AK117" s="58"/>
      <c r="AL117" s="58"/>
    </row>
    <row r="118" spans="23:38" ht="12.75">
      <c r="W118" s="58"/>
      <c r="Y118" s="58"/>
      <c r="Z118" s="58"/>
      <c r="AC118" s="58"/>
      <c r="AE118" s="58"/>
      <c r="AF118" s="58"/>
      <c r="AI118" s="58"/>
      <c r="AK118" s="58"/>
      <c r="AL118" s="58"/>
    </row>
    <row r="119" spans="23:38" ht="12.75">
      <c r="W119" s="58"/>
      <c r="Y119" s="58"/>
      <c r="Z119" s="58"/>
      <c r="AC119" s="58"/>
      <c r="AE119" s="58"/>
      <c r="AF119" s="58"/>
      <c r="AI119" s="58"/>
      <c r="AK119" s="58"/>
      <c r="AL119" s="58"/>
    </row>
    <row r="120" spans="23:38" ht="12.75">
      <c r="W120" s="58"/>
      <c r="Y120" s="58"/>
      <c r="Z120" s="58"/>
      <c r="AC120" s="58"/>
      <c r="AE120" s="58"/>
      <c r="AF120" s="58"/>
      <c r="AI120" s="58"/>
      <c r="AK120" s="58"/>
      <c r="AL120" s="58"/>
    </row>
    <row r="121" spans="23:38" ht="12.75">
      <c r="W121" s="58"/>
      <c r="Y121" s="58"/>
      <c r="Z121" s="58"/>
      <c r="AC121" s="58"/>
      <c r="AE121" s="58"/>
      <c r="AF121" s="58"/>
      <c r="AI121" s="58"/>
      <c r="AK121" s="58"/>
      <c r="AL121" s="58"/>
    </row>
    <row r="122" spans="23:38" ht="12.75">
      <c r="W122" s="58"/>
      <c r="Y122" s="58"/>
      <c r="Z122" s="58"/>
      <c r="AC122" s="58"/>
      <c r="AE122" s="58"/>
      <c r="AF122" s="58"/>
      <c r="AI122" s="58"/>
      <c r="AK122" s="58"/>
      <c r="AL122" s="58"/>
    </row>
  </sheetData>
  <mergeCells count="42">
    <mergeCell ref="P19:R19"/>
    <mergeCell ref="V19:X19"/>
    <mergeCell ref="AB19:AD19"/>
    <mergeCell ref="AH19:AJ19"/>
    <mergeCell ref="D56:F56"/>
    <mergeCell ref="J56:L56"/>
    <mergeCell ref="P56:R56"/>
    <mergeCell ref="V56:X56"/>
    <mergeCell ref="D1:F1"/>
    <mergeCell ref="J1:L1"/>
    <mergeCell ref="D31:F31"/>
    <mergeCell ref="J31:L31"/>
    <mergeCell ref="D9:F9"/>
    <mergeCell ref="J9:L9"/>
    <mergeCell ref="D19:F19"/>
    <mergeCell ref="J19:L19"/>
    <mergeCell ref="D46:F46"/>
    <mergeCell ref="J46:L46"/>
    <mergeCell ref="P46:R46"/>
    <mergeCell ref="V46:X46"/>
    <mergeCell ref="P1:R1"/>
    <mergeCell ref="V1:X1"/>
    <mergeCell ref="AB1:AD1"/>
    <mergeCell ref="AH1:AJ1"/>
    <mergeCell ref="AB31:AD31"/>
    <mergeCell ref="AH31:AJ31"/>
    <mergeCell ref="P31:R31"/>
    <mergeCell ref="V31:X31"/>
    <mergeCell ref="AB46:AD46"/>
    <mergeCell ref="AH46:AJ46"/>
    <mergeCell ref="AB56:AD56"/>
    <mergeCell ref="AH56:AJ56"/>
    <mergeCell ref="AB68:AD68"/>
    <mergeCell ref="AH68:AJ68"/>
    <mergeCell ref="D68:F68"/>
    <mergeCell ref="J68:L68"/>
    <mergeCell ref="P68:R68"/>
    <mergeCell ref="V68:X68"/>
    <mergeCell ref="P9:R9"/>
    <mergeCell ref="V9:X9"/>
    <mergeCell ref="AB9:AD9"/>
    <mergeCell ref="AH9:AJ9"/>
  </mergeCells>
  <printOptions/>
  <pageMargins left="0.5118110236220472" right="0.7874015748031497" top="2.0866141732283467" bottom="0.7480314960629921" header="0.6692913385826772" footer="0.5118110236220472"/>
  <pageSetup fitToWidth="4" fitToHeight="1" horizontalDpi="300" verticalDpi="3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AH376"/>
  <sheetViews>
    <sheetView tabSelected="1" view="pageBreakPreview" zoomScale="60" zoomScaleNormal="70" workbookViewId="0" topLeftCell="G22">
      <selection activeCell="Y27" sqref="Y27"/>
    </sheetView>
  </sheetViews>
  <sheetFormatPr defaultColWidth="9.140625" defaultRowHeight="12.75"/>
  <cols>
    <col min="1" max="1" width="6.140625" style="89" bestFit="1" customWidth="1"/>
    <col min="2" max="2" width="27.57421875" style="90" customWidth="1"/>
    <col min="3" max="3" width="4.8515625" style="13" customWidth="1"/>
    <col min="4" max="4" width="4.8515625" style="6" customWidth="1"/>
    <col min="5" max="5" width="3.7109375" style="6" customWidth="1"/>
    <col min="6" max="6" width="27.57421875" style="90" customWidth="1"/>
    <col min="7" max="7" width="4.8515625" style="13" customWidth="1"/>
    <col min="8" max="10" width="4.8515625" style="6" customWidth="1"/>
    <col min="11" max="11" width="4.00390625" style="6" customWidth="1"/>
    <col min="12" max="12" width="27.57421875" style="101" customWidth="1"/>
    <col min="13" max="13" width="4.8515625" style="95" customWidth="1"/>
    <col min="14" max="16" width="4.8515625" style="101" customWidth="1"/>
    <col min="17" max="17" width="27.7109375" style="101" customWidth="1"/>
    <col min="18" max="18" width="4.8515625" style="95" customWidth="1"/>
    <col min="19" max="20" width="4.8515625" style="101" customWidth="1"/>
    <col min="21" max="21" width="27.57421875" style="101" customWidth="1"/>
    <col min="22" max="22" width="4.8515625" style="95" customWidth="1"/>
    <col min="23" max="24" width="4.8515625" style="101" customWidth="1"/>
    <col min="25" max="25" width="27.57421875" style="101" customWidth="1"/>
    <col min="26" max="26" width="4.8515625" style="95" customWidth="1"/>
    <col min="27" max="28" width="4.8515625" style="101" customWidth="1"/>
    <col min="29" max="29" width="24.8515625" style="101" customWidth="1"/>
    <col min="30" max="30" width="4.7109375" style="95" customWidth="1"/>
    <col min="31" max="16384" width="11.421875" style="90" customWidth="1"/>
  </cols>
  <sheetData>
    <row r="1" spans="2:30" ht="15">
      <c r="B1" s="90" t="s">
        <v>210</v>
      </c>
      <c r="F1" s="90" t="s">
        <v>211</v>
      </c>
      <c r="L1" s="6" t="s">
        <v>212</v>
      </c>
      <c r="M1" s="13"/>
      <c r="N1" s="6"/>
      <c r="O1" s="6"/>
      <c r="P1" s="6"/>
      <c r="Q1" s="6" t="s">
        <v>213</v>
      </c>
      <c r="R1" s="13"/>
      <c r="S1" s="6"/>
      <c r="T1" s="6"/>
      <c r="U1" s="6" t="s">
        <v>214</v>
      </c>
      <c r="V1" s="13"/>
      <c r="W1" s="6"/>
      <c r="X1" s="6"/>
      <c r="Y1" s="6" t="s">
        <v>205</v>
      </c>
      <c r="Z1" s="13"/>
      <c r="AA1" s="6"/>
      <c r="AB1" s="6"/>
      <c r="AC1" s="6" t="s">
        <v>208</v>
      </c>
      <c r="AD1" s="13"/>
    </row>
    <row r="2" spans="1:30" ht="15.75" thickBot="1">
      <c r="A2" s="89">
        <v>32</v>
      </c>
      <c r="B2" s="91" t="str">
        <f>IF(groups!BF61=1,groups!AT61,IF(groups!BF62=1,groups!AT62,IF(groups!BF63=1,groups!AT63,IF(groups!BF64=1,groups!AT64,IF(groups!BF65=1,groups!AT65,"")))))</f>
        <v>Drago Tony</v>
      </c>
      <c r="C2" s="132" t="str">
        <f>Playlist!AK61</f>
        <v>3</v>
      </c>
      <c r="D2" s="92"/>
      <c r="L2" s="6"/>
      <c r="M2" s="13"/>
      <c r="N2" s="6"/>
      <c r="O2" s="6"/>
      <c r="P2" s="6"/>
      <c r="Q2" s="6"/>
      <c r="R2" s="13"/>
      <c r="S2" s="6"/>
      <c r="T2" s="6"/>
      <c r="U2" s="6"/>
      <c r="V2" s="13"/>
      <c r="W2" s="6"/>
      <c r="X2" s="6"/>
      <c r="Y2" s="6"/>
      <c r="Z2" s="13"/>
      <c r="AA2" s="6"/>
      <c r="AB2" s="6"/>
      <c r="AC2" s="6"/>
      <c r="AD2" s="13"/>
    </row>
    <row r="3" spans="1:30" ht="15.75" thickBot="1">
      <c r="A3" s="89" t="s">
        <v>215</v>
      </c>
      <c r="B3" s="91" t="str">
        <f>IF(groups!AA13=2,groups!P13,IF(groups!AA14=2,groups!P14,IF(groups!AA15=2,groups!P15,IF(groups!AA16=2,groups!P16,""))))</f>
        <v>Gabriel Christian</v>
      </c>
      <c r="C3" s="132" t="str">
        <f>Playlist!AL61</f>
        <v>0</v>
      </c>
      <c r="D3" s="93"/>
      <c r="L3" s="6"/>
      <c r="M3" s="13"/>
      <c r="N3" s="6"/>
      <c r="O3" s="6"/>
      <c r="P3" s="6"/>
      <c r="Q3" s="6"/>
      <c r="R3" s="13"/>
      <c r="S3" s="6"/>
      <c r="T3" s="6"/>
      <c r="U3" s="6"/>
      <c r="V3" s="13"/>
      <c r="W3" s="6"/>
      <c r="X3" s="6"/>
      <c r="Y3" s="6"/>
      <c r="Z3" s="13"/>
      <c r="AA3" s="6"/>
      <c r="AB3" s="6"/>
      <c r="AC3" s="6"/>
      <c r="AD3" s="13"/>
    </row>
    <row r="4" spans="2:30" ht="15.75" thickBot="1">
      <c r="B4" s="94" t="s">
        <v>216</v>
      </c>
      <c r="C4" s="95"/>
      <c r="D4" s="93"/>
      <c r="E4" s="96"/>
      <c r="F4" s="97" t="str">
        <f>IF(C2&gt;C3,B2,IF(C2&lt;C3,B3,""))</f>
        <v>Drago Tony</v>
      </c>
      <c r="G4" s="132" t="str">
        <f>Playlist!AK64</f>
        <v>3</v>
      </c>
      <c r="H4" s="92"/>
      <c r="I4" s="92"/>
      <c r="J4" s="92"/>
      <c r="K4" s="92">
        <v>1</v>
      </c>
      <c r="L4" s="98" t="str">
        <f>IF(groups!L5=1,groups!A5,IF(groups!L6=1,groups!A6,IF(groups!L7=1,groups!A7,IF(groups!L8=1,groups!A8,""))))</f>
        <v>Holt Michael</v>
      </c>
      <c r="M4" s="132" t="str">
        <f>Playlist!G65</f>
        <v>3</v>
      </c>
      <c r="N4" s="92"/>
      <c r="O4" s="6"/>
      <c r="P4" s="6"/>
      <c r="Q4" s="6"/>
      <c r="R4" s="13"/>
      <c r="S4" s="6"/>
      <c r="T4" s="6"/>
      <c r="U4" s="6"/>
      <c r="V4" s="13"/>
      <c r="W4" s="6"/>
      <c r="X4" s="6"/>
      <c r="Y4" s="6"/>
      <c r="Z4" s="13"/>
      <c r="AA4" s="6"/>
      <c r="AB4" s="6"/>
      <c r="AC4" s="6"/>
      <c r="AD4" s="13"/>
    </row>
    <row r="5" spans="2:30" ht="15.75" thickBot="1">
      <c r="B5" s="90" t="s">
        <v>499</v>
      </c>
      <c r="D5" s="93"/>
      <c r="F5" s="97" t="str">
        <f>IF(C7&gt;C6,B7,IF(C7&lt;C6,B6,""))</f>
        <v>Mohammed Joakar Al</v>
      </c>
      <c r="G5" s="132" t="str">
        <f>Playlist!AL64</f>
        <v>1</v>
      </c>
      <c r="L5" s="97" t="str">
        <f>IF(G4&gt;G5,F4,IF(G4&lt;G5,F5,""))</f>
        <v>Drago Tony</v>
      </c>
      <c r="M5" s="132" t="str">
        <f>Playlist!H65</f>
        <v>1</v>
      </c>
      <c r="N5" s="99"/>
      <c r="O5" s="6"/>
      <c r="P5" s="6"/>
      <c r="Q5" s="6"/>
      <c r="R5" s="13"/>
      <c r="S5" s="6"/>
      <c r="T5" s="6"/>
      <c r="U5" s="6"/>
      <c r="V5" s="13"/>
      <c r="W5" s="6"/>
      <c r="X5" s="6"/>
      <c r="Y5" s="6"/>
      <c r="Z5" s="13"/>
      <c r="AA5" s="6"/>
      <c r="AB5" s="6"/>
      <c r="AC5" s="6"/>
      <c r="AD5" s="13"/>
    </row>
    <row r="6" spans="1:30" ht="15.75" thickBot="1">
      <c r="A6" s="89">
        <v>33</v>
      </c>
      <c r="B6" s="91" t="str">
        <f>IF(groups!BU5=1,groups!BJ5,IF(groups!BU6=1,groups!BJ6,IF(groups!BU7=1,groups!BJ7,IF(groups!BU8=1,groups!BJ8,""))))</f>
        <v>Mohammed Joakar Al</v>
      </c>
      <c r="C6" s="132" t="str">
        <f>Playlist!S62</f>
        <v>3</v>
      </c>
      <c r="D6" s="100"/>
      <c r="F6" s="94" t="s">
        <v>217</v>
      </c>
      <c r="G6" s="95"/>
      <c r="L6" s="94" t="s">
        <v>218</v>
      </c>
      <c r="M6" s="13"/>
      <c r="N6" s="93"/>
      <c r="O6" s="6"/>
      <c r="P6" s="6"/>
      <c r="Q6" s="6"/>
      <c r="R6" s="13"/>
      <c r="S6" s="6"/>
      <c r="T6" s="6"/>
      <c r="U6" s="6"/>
      <c r="V6" s="13"/>
      <c r="W6" s="6"/>
      <c r="X6" s="6"/>
      <c r="Y6" s="6"/>
      <c r="Z6" s="13"/>
      <c r="AA6" s="6"/>
      <c r="AB6" s="6"/>
      <c r="AC6" s="6"/>
      <c r="AD6" s="13"/>
    </row>
    <row r="7" spans="1:30" ht="15.75" thickBot="1">
      <c r="A7" s="89" t="s">
        <v>219</v>
      </c>
      <c r="B7" s="91" t="str">
        <f>IF(groups!L13=2,groups!A13,IF(groups!L14=2,groups!A14,IF(groups!L15=2,groups!A15,IF(groups!L16=2,groups!A16,""))))</f>
        <v>Höltschl Thomas</v>
      </c>
      <c r="C7" s="132" t="str">
        <f>Playlist!T62</f>
        <v>1</v>
      </c>
      <c r="F7" s="6" t="s">
        <v>687</v>
      </c>
      <c r="G7" s="17"/>
      <c r="L7" s="6" t="s">
        <v>503</v>
      </c>
      <c r="M7" s="13"/>
      <c r="N7" s="93"/>
      <c r="O7" s="6"/>
      <c r="P7" s="6"/>
      <c r="Q7" s="6"/>
      <c r="R7" s="13"/>
      <c r="S7" s="6"/>
      <c r="T7" s="6"/>
      <c r="U7" s="6"/>
      <c r="V7" s="13"/>
      <c r="W7" s="6"/>
      <c r="X7" s="6"/>
      <c r="Y7" s="6"/>
      <c r="Z7" s="13"/>
      <c r="AA7" s="6"/>
      <c r="AB7" s="6"/>
      <c r="AC7" s="6"/>
      <c r="AD7" s="13"/>
    </row>
    <row r="8" spans="2:30" ht="15">
      <c r="B8" s="94" t="s">
        <v>220</v>
      </c>
      <c r="C8" s="95"/>
      <c r="G8" s="17"/>
      <c r="L8" s="6"/>
      <c r="M8" s="13"/>
      <c r="N8" s="93"/>
      <c r="O8" s="6"/>
      <c r="P8" s="6"/>
      <c r="Q8" s="6"/>
      <c r="R8" s="13"/>
      <c r="S8" s="6"/>
      <c r="T8" s="6"/>
      <c r="U8" s="6"/>
      <c r="V8" s="13"/>
      <c r="W8" s="6"/>
      <c r="X8" s="6"/>
      <c r="Y8" s="6"/>
      <c r="Z8" s="13"/>
      <c r="AA8" s="6"/>
      <c r="AB8" s="6"/>
      <c r="AC8" s="6"/>
      <c r="AD8" s="13"/>
    </row>
    <row r="9" spans="2:30" ht="15.75" thickBot="1">
      <c r="B9" s="90" t="s">
        <v>500</v>
      </c>
      <c r="G9" s="17"/>
      <c r="L9" s="6"/>
      <c r="M9" s="13"/>
      <c r="N9" s="93"/>
      <c r="O9" s="92"/>
      <c r="P9" s="92"/>
      <c r="Q9" s="97" t="str">
        <f>IF(M4&gt;M5,L4,IF(M4&lt;M5,L5,""))</f>
        <v>Holt Michael</v>
      </c>
      <c r="R9" s="132" t="str">
        <f>Playlist!M70</f>
        <v>1</v>
      </c>
      <c r="S9" s="6"/>
      <c r="U9" s="6"/>
      <c r="V9" s="13"/>
      <c r="W9" s="6"/>
      <c r="X9" s="6"/>
      <c r="Y9" s="6"/>
      <c r="Z9" s="13"/>
      <c r="AA9" s="6"/>
      <c r="AB9" s="6"/>
      <c r="AC9" s="6"/>
      <c r="AD9" s="13"/>
    </row>
    <row r="10" spans="1:30" ht="15.75" thickBot="1">
      <c r="A10" s="89">
        <v>17</v>
      </c>
      <c r="B10" s="91" t="str">
        <f>IF(groups!AP5=1,groups!AE5,IF(groups!AP6=1,groups!AE6,IF(groups!AP7=1,groups!AE7,IF(groups!AP8=1,groups!AE8,""))))</f>
        <v>Bingham Stuart</v>
      </c>
      <c r="C10" s="132" t="str">
        <f>Playlist!Y62</f>
        <v>3</v>
      </c>
      <c r="D10" s="92"/>
      <c r="F10" s="6"/>
      <c r="G10" s="95"/>
      <c r="L10" s="6"/>
      <c r="M10" s="13"/>
      <c r="N10" s="93"/>
      <c r="O10" s="6"/>
      <c r="P10" s="6"/>
      <c r="Q10" s="97" t="str">
        <f>IF(M12&gt;M13,L12,IF(M12&lt;M13,L13,""))</f>
        <v>Cope Jamie</v>
      </c>
      <c r="R10" s="132" t="str">
        <f>Playlist!N70</f>
        <v>3</v>
      </c>
      <c r="S10" s="99"/>
      <c r="T10" s="6"/>
      <c r="U10" s="6"/>
      <c r="V10" s="13"/>
      <c r="W10" s="6"/>
      <c r="X10" s="6"/>
      <c r="Y10" s="6"/>
      <c r="Z10" s="13"/>
      <c r="AA10" s="6"/>
      <c r="AB10" s="6"/>
      <c r="AC10" s="6"/>
      <c r="AD10" s="13"/>
    </row>
    <row r="11" spans="1:30" ht="15.75" thickBot="1">
      <c r="A11" s="89" t="s">
        <v>221</v>
      </c>
      <c r="B11" s="91" t="str">
        <f>IF(groups!AP45=2,groups!AE45,IF(groups!AP46=2,groups!AE46,IF(groups!AP47=2,groups!AE47,IF(groups!AP48=2,groups!AE48,""))))</f>
        <v>Kirim Ali</v>
      </c>
      <c r="C11" s="132" t="str">
        <f>Playlist!Z62</f>
        <v>0</v>
      </c>
      <c r="D11" s="99"/>
      <c r="L11" s="6"/>
      <c r="N11" s="93"/>
      <c r="O11" s="6"/>
      <c r="P11" s="6"/>
      <c r="Q11" s="94" t="s">
        <v>222</v>
      </c>
      <c r="R11" s="13"/>
      <c r="S11" s="93"/>
      <c r="T11" s="6"/>
      <c r="U11" s="6"/>
      <c r="V11" s="13"/>
      <c r="W11" s="6"/>
      <c r="X11" s="6"/>
      <c r="Y11" s="6"/>
      <c r="Z11" s="13"/>
      <c r="AA11" s="6"/>
      <c r="AB11" s="6"/>
      <c r="AC11" s="6"/>
      <c r="AD11" s="13"/>
    </row>
    <row r="12" spans="1:30" ht="17.25" customHeight="1" thickBot="1">
      <c r="A12" s="102"/>
      <c r="B12" s="94" t="s">
        <v>223</v>
      </c>
      <c r="C12" s="95"/>
      <c r="D12" s="93"/>
      <c r="E12" s="96"/>
      <c r="F12" s="97" t="str">
        <f>IF(C10&gt;C11,B10,IF(C10&lt;C11,B11,""))</f>
        <v>Bingham Stuart</v>
      </c>
      <c r="G12" s="132" t="str">
        <f>Playlist!Y52</f>
        <v>1</v>
      </c>
      <c r="H12" s="92"/>
      <c r="I12" s="92"/>
      <c r="J12" s="92"/>
      <c r="K12" s="92">
        <v>16</v>
      </c>
      <c r="L12" s="98" t="str">
        <f>IF(groups!AA61=1,groups!P61,IF(groups!AA62=1,groups!P62,IF(groups!AA63=1,groups!P63,IF(groups!AA64=1,groups!P64,""))))</f>
        <v>Cope Jamie</v>
      </c>
      <c r="M12" s="132" t="str">
        <f>Playlist!G69</f>
        <v>3</v>
      </c>
      <c r="N12" s="100"/>
      <c r="O12" s="6"/>
      <c r="P12" s="6"/>
      <c r="Q12" s="6" t="s">
        <v>340</v>
      </c>
      <c r="R12" s="13"/>
      <c r="S12" s="93"/>
      <c r="T12" s="6"/>
      <c r="U12" s="6"/>
      <c r="V12" s="13"/>
      <c r="W12" s="6"/>
      <c r="X12" s="6"/>
      <c r="Y12" s="6"/>
      <c r="Z12" s="13"/>
      <c r="AA12" s="6"/>
      <c r="AB12" s="6"/>
      <c r="AC12" s="6"/>
      <c r="AD12" s="13"/>
    </row>
    <row r="13" spans="1:30" ht="17.25" customHeight="1" thickBot="1">
      <c r="A13" s="102"/>
      <c r="B13" s="90" t="s">
        <v>500</v>
      </c>
      <c r="D13" s="93"/>
      <c r="F13" s="97" t="str">
        <f>IF(C15&gt;C14,B15,IF(C15&lt;C14,B14,""))</f>
        <v>Delaney Joe</v>
      </c>
      <c r="G13" s="132" t="str">
        <f>Playlist!Z52</f>
        <v>3</v>
      </c>
      <c r="L13" s="97" t="str">
        <f>IF(G12&gt;G13,F12,IF(G12&lt;G13,F13,""))</f>
        <v>Delaney Joe</v>
      </c>
      <c r="M13" s="132" t="str">
        <f>Playlist!H69</f>
        <v>2</v>
      </c>
      <c r="N13" s="6"/>
      <c r="O13" s="6"/>
      <c r="P13" s="6"/>
      <c r="Q13" s="6"/>
      <c r="R13" s="13"/>
      <c r="S13" s="93"/>
      <c r="T13" s="96"/>
      <c r="U13" s="103" t="str">
        <f>IF(R9&gt;R10,Q9,IF(R9&lt;R10,Q10,""))</f>
        <v>Cope Jamie</v>
      </c>
      <c r="V13" s="132" t="str">
        <f>Playlist!G72</f>
        <v>0</v>
      </c>
      <c r="W13" s="92"/>
      <c r="X13" s="6"/>
      <c r="Y13" s="6"/>
      <c r="Z13" s="13"/>
      <c r="AA13" s="6"/>
      <c r="AB13" s="6"/>
      <c r="AC13" s="6"/>
      <c r="AD13" s="13"/>
    </row>
    <row r="14" spans="1:30" ht="17.25" customHeight="1" thickBot="1">
      <c r="A14" s="89" t="s">
        <v>224</v>
      </c>
      <c r="B14" s="91" t="str">
        <f>IF(groups!BU21=2,groups!BJ21,IF(groups!BU22=2,groups!BJ22,IF(groups!BU23=2,groups!BJ23,IF(groups!BU24=2,groups!BJ24,""))))</f>
        <v>Fulcher Johnny</v>
      </c>
      <c r="C14" s="132" t="str">
        <f>Playlist!AE51</f>
        <v>2</v>
      </c>
      <c r="D14" s="100"/>
      <c r="F14" s="94" t="s">
        <v>225</v>
      </c>
      <c r="G14" s="95"/>
      <c r="L14" s="94" t="s">
        <v>226</v>
      </c>
      <c r="N14" s="6"/>
      <c r="O14" s="6"/>
      <c r="P14" s="6"/>
      <c r="Q14" s="6"/>
      <c r="R14" s="13"/>
      <c r="S14" s="93"/>
      <c r="T14" s="6"/>
      <c r="U14" s="103" t="str">
        <f>IF(R24&gt;R25,Q24,IF(R24&lt;R25,Q25,""))</f>
        <v>O'Brien Fergal</v>
      </c>
      <c r="V14" s="132" t="str">
        <f>Playlist!H72</f>
        <v>3</v>
      </c>
      <c r="W14" s="93"/>
      <c r="X14" s="6"/>
      <c r="Y14" s="6"/>
      <c r="Z14" s="13"/>
      <c r="AA14" s="6"/>
      <c r="AB14" s="6"/>
      <c r="AC14" s="6"/>
      <c r="AD14" s="13"/>
    </row>
    <row r="15" spans="1:30" ht="17.25" customHeight="1" thickBot="1">
      <c r="A15" s="89" t="s">
        <v>227</v>
      </c>
      <c r="B15" s="91" t="str">
        <f>IF(groups!BF45=2,groups!AT45,IF(groups!BF46=2,groups!AT46,IF(groups!BF47=2,groups!AT47,IF(groups!BF48=2,groups!AT48,""))))</f>
        <v>Delaney Joe</v>
      </c>
      <c r="C15" s="132" t="str">
        <f>Playlist!AF51</f>
        <v>3</v>
      </c>
      <c r="F15" s="6" t="s">
        <v>447</v>
      </c>
      <c r="G15" s="17"/>
      <c r="L15" s="6" t="s">
        <v>446</v>
      </c>
      <c r="M15" s="13"/>
      <c r="N15" s="6"/>
      <c r="O15" s="6"/>
      <c r="P15" s="6"/>
      <c r="Q15" s="6"/>
      <c r="R15" s="13"/>
      <c r="S15" s="93"/>
      <c r="T15" s="6"/>
      <c r="U15" s="94" t="s">
        <v>228</v>
      </c>
      <c r="W15" s="93"/>
      <c r="X15" s="6"/>
      <c r="Y15" s="6"/>
      <c r="Z15" s="13"/>
      <c r="AA15" s="6"/>
      <c r="AB15" s="6"/>
      <c r="AC15" s="6"/>
      <c r="AD15" s="13"/>
    </row>
    <row r="16" spans="1:30" ht="17.25" customHeight="1">
      <c r="A16" s="102"/>
      <c r="B16" s="94" t="s">
        <v>229</v>
      </c>
      <c r="C16" s="95"/>
      <c r="G16" s="95"/>
      <c r="L16" s="6"/>
      <c r="M16" s="13"/>
      <c r="N16" s="6"/>
      <c r="O16" s="6"/>
      <c r="P16" s="6"/>
      <c r="Q16" s="6"/>
      <c r="R16" s="13"/>
      <c r="S16" s="93"/>
      <c r="T16" s="6"/>
      <c r="U16" s="6" t="s">
        <v>339</v>
      </c>
      <c r="V16" s="17"/>
      <c r="W16" s="93"/>
      <c r="X16" s="6"/>
      <c r="Y16" s="6"/>
      <c r="Z16" s="13"/>
      <c r="AA16" s="6"/>
      <c r="AB16" s="6"/>
      <c r="AC16" s="6"/>
      <c r="AD16" s="13"/>
    </row>
    <row r="17" spans="2:30" ht="17.25" customHeight="1">
      <c r="B17" s="90" t="s">
        <v>498</v>
      </c>
      <c r="G17" s="17"/>
      <c r="J17" s="90"/>
      <c r="K17" s="90"/>
      <c r="L17" s="90"/>
      <c r="M17" s="17"/>
      <c r="N17" s="90"/>
      <c r="O17" s="90"/>
      <c r="P17" s="90"/>
      <c r="Q17" s="90"/>
      <c r="R17" s="17"/>
      <c r="S17" s="93"/>
      <c r="T17" s="6"/>
      <c r="U17" s="6"/>
      <c r="V17" s="13"/>
      <c r="W17" s="93"/>
      <c r="X17" s="6"/>
      <c r="Y17" s="6"/>
      <c r="Z17" s="13"/>
      <c r="AA17" s="6"/>
      <c r="AB17" s="6"/>
      <c r="AC17" s="6"/>
      <c r="AD17" s="13"/>
    </row>
    <row r="18" spans="1:30" ht="17.25" customHeight="1" thickBot="1">
      <c r="A18" s="89">
        <v>25</v>
      </c>
      <c r="B18" s="91" t="str">
        <f>IF(groups!BF5=1,groups!AT5,IF(groups!BF6=1,groups!AT6,IF(groups!BF7=1,groups!AT7,IF(groups!BF8=1,groups!AT8,""))))</f>
        <v>Parrott John</v>
      </c>
      <c r="C18" s="132" t="str">
        <f>Playlist!G61</f>
        <v>3</v>
      </c>
      <c r="D18" s="92"/>
      <c r="G18" s="17"/>
      <c r="J18" s="90"/>
      <c r="K18" s="90"/>
      <c r="L18" s="90"/>
      <c r="M18" s="17"/>
      <c r="N18" s="90"/>
      <c r="O18" s="90"/>
      <c r="P18" s="90"/>
      <c r="Q18" s="90"/>
      <c r="R18" s="17"/>
      <c r="S18" s="93"/>
      <c r="T18" s="6"/>
      <c r="U18" s="6"/>
      <c r="V18" s="13"/>
      <c r="W18" s="93"/>
      <c r="X18" s="6"/>
      <c r="Y18" s="6"/>
      <c r="Z18" s="13"/>
      <c r="AA18" s="6"/>
      <c r="AB18" s="6"/>
      <c r="AC18" s="6"/>
      <c r="AD18" s="13"/>
    </row>
    <row r="19" spans="1:30" ht="17.25" customHeight="1" thickBot="1">
      <c r="A19" s="89" t="s">
        <v>230</v>
      </c>
      <c r="B19" s="91" t="str">
        <f>IF(groups!AA53=2,groups!P53,IF(groups!AA54=2,groups!P54,IF(groups!AA55=2,groups!P55,IF(groups!AA56=2,groups!P56,""))))</f>
        <v>Stacha Jakob</v>
      </c>
      <c r="C19" s="132" t="str">
        <f>Playlist!H61</f>
        <v>0</v>
      </c>
      <c r="D19" s="99"/>
      <c r="G19" s="17"/>
      <c r="L19" s="6"/>
      <c r="M19" s="13"/>
      <c r="N19" s="6"/>
      <c r="O19" s="6"/>
      <c r="P19" s="6"/>
      <c r="Q19" s="6"/>
      <c r="R19" s="13"/>
      <c r="S19" s="93"/>
      <c r="T19" s="6"/>
      <c r="U19" s="6"/>
      <c r="V19" s="13"/>
      <c r="W19" s="93"/>
      <c r="X19" s="6"/>
      <c r="Y19" s="6"/>
      <c r="Z19" s="13"/>
      <c r="AA19" s="6"/>
      <c r="AB19" s="6"/>
      <c r="AC19" s="6"/>
      <c r="AD19" s="13"/>
    </row>
    <row r="20" spans="2:30" ht="17.25" customHeight="1" thickBot="1">
      <c r="B20" s="94" t="s">
        <v>231</v>
      </c>
      <c r="C20" s="95"/>
      <c r="D20" s="93"/>
      <c r="E20" s="96"/>
      <c r="F20" s="97" t="str">
        <f>IF(C18&gt;C19,B18,IF(C18&lt;C19,B19,""))</f>
        <v>Parrott John</v>
      </c>
      <c r="G20" s="132" t="str">
        <f>Playlist!G64</f>
        <v>2</v>
      </c>
      <c r="H20" s="92"/>
      <c r="I20" s="92"/>
      <c r="J20" s="92"/>
      <c r="K20" s="92">
        <v>8</v>
      </c>
      <c r="L20" s="98" t="str">
        <f>IF(groups!L61=1,groups!A61,IF(groups!L62=1,groups!A62,IF(groups!L63=1,groups!A63,IF(groups!L64=1,groups!A64,""))))</f>
        <v>Walker Lee</v>
      </c>
      <c r="M20" s="132" t="str">
        <f>Playlist!AE65</f>
        <v>1</v>
      </c>
      <c r="N20" s="92"/>
      <c r="O20" s="6"/>
      <c r="P20" s="6"/>
      <c r="Q20" s="6"/>
      <c r="R20" s="13"/>
      <c r="S20" s="93"/>
      <c r="T20" s="6"/>
      <c r="U20" s="6"/>
      <c r="V20" s="13"/>
      <c r="W20" s="93"/>
      <c r="X20" s="6"/>
      <c r="Y20" s="6"/>
      <c r="Z20" s="13"/>
      <c r="AA20" s="6"/>
      <c r="AB20" s="6"/>
      <c r="AC20" s="6"/>
      <c r="AD20" s="13"/>
    </row>
    <row r="21" spans="2:30" ht="17.25" customHeight="1" thickBot="1">
      <c r="B21" s="90" t="s">
        <v>499</v>
      </c>
      <c r="D21" s="93"/>
      <c r="F21" s="97" t="str">
        <f>IF(C23&gt;C22,B23,IF(C23&lt;C22,B22,""))</f>
        <v>Selt Matt</v>
      </c>
      <c r="G21" s="132" t="str">
        <f>Playlist!H64</f>
        <v>3</v>
      </c>
      <c r="L21" s="97" t="str">
        <f>IF(G20&gt;G21,F20,IF(G20&lt;G21,F21,""))</f>
        <v>Selt Matt</v>
      </c>
      <c r="M21" s="132" t="str">
        <f>Playlist!AF65</f>
        <v>3</v>
      </c>
      <c r="N21" s="99"/>
      <c r="O21" s="6"/>
      <c r="P21" s="6"/>
      <c r="Q21" s="6"/>
      <c r="R21" s="13"/>
      <c r="S21" s="93"/>
      <c r="T21" s="6"/>
      <c r="U21" s="6"/>
      <c r="V21" s="13"/>
      <c r="W21" s="93"/>
      <c r="X21" s="6"/>
      <c r="Y21" s="6"/>
      <c r="Z21" s="13"/>
      <c r="AA21" s="6"/>
      <c r="AB21" s="6"/>
      <c r="AC21" s="6"/>
      <c r="AD21" s="13"/>
    </row>
    <row r="22" spans="1:30" ht="17.25" customHeight="1" thickBot="1">
      <c r="A22" s="89">
        <v>40</v>
      </c>
      <c r="B22" s="91" t="str">
        <f>IF(groups!BU61=1,groups!BJ61,IF(groups!BU62=1,groups!BJ62,IF(groups!BU63=1,groups!BJ63,IF(groups!BU64=1,groups!BJ64,""))))</f>
        <v>Selt Matt</v>
      </c>
      <c r="C22" s="132" t="str">
        <f>Playlist!S50</f>
        <v>3</v>
      </c>
      <c r="D22" s="100"/>
      <c r="F22" s="94" t="s">
        <v>232</v>
      </c>
      <c r="G22" s="95"/>
      <c r="L22" s="94" t="s">
        <v>233</v>
      </c>
      <c r="N22" s="93"/>
      <c r="O22" s="6"/>
      <c r="P22" s="6"/>
      <c r="Q22" s="6"/>
      <c r="R22" s="13"/>
      <c r="S22" s="93"/>
      <c r="T22" s="6"/>
      <c r="U22" s="6"/>
      <c r="V22" s="13"/>
      <c r="W22" s="93"/>
      <c r="X22" s="6"/>
      <c r="Y22" s="6"/>
      <c r="Z22" s="13"/>
      <c r="AA22" s="6"/>
      <c r="AB22" s="6"/>
      <c r="AC22" s="6"/>
      <c r="AD22" s="13"/>
    </row>
    <row r="23" spans="1:30" ht="17.25" customHeight="1" thickBot="1">
      <c r="A23" s="89" t="s">
        <v>234</v>
      </c>
      <c r="B23" s="91" t="str">
        <f>IF(groups!L53=2,groups!A53,IF(groups!L54=2,groups!A54,IF(groups!L55=2,groups!A55,IF(groups!L56=2,groups!A56,""))))</f>
        <v>Vandersteen Alain</v>
      </c>
      <c r="C23" s="132" t="str">
        <f>Playlist!T50</f>
        <v>1</v>
      </c>
      <c r="F23" s="6" t="s">
        <v>687</v>
      </c>
      <c r="L23" s="6" t="s">
        <v>503</v>
      </c>
      <c r="M23" s="13"/>
      <c r="N23" s="93"/>
      <c r="O23" s="6"/>
      <c r="P23" s="6"/>
      <c r="Q23" s="6"/>
      <c r="R23" s="13"/>
      <c r="S23" s="100"/>
      <c r="T23" s="6"/>
      <c r="U23" s="6"/>
      <c r="V23" s="13"/>
      <c r="W23" s="93"/>
      <c r="X23" s="6"/>
      <c r="Y23" s="6"/>
      <c r="Z23" s="13"/>
      <c r="AA23" s="6"/>
      <c r="AB23" s="6"/>
      <c r="AC23" s="6"/>
      <c r="AD23" s="13"/>
    </row>
    <row r="24" spans="2:30" ht="17.25" customHeight="1" thickBot="1">
      <c r="B24" s="94" t="s">
        <v>235</v>
      </c>
      <c r="C24" s="95"/>
      <c r="L24" s="6"/>
      <c r="M24" s="13"/>
      <c r="N24" s="93"/>
      <c r="O24" s="96"/>
      <c r="P24" s="92"/>
      <c r="Q24" s="97" t="str">
        <f>IF(M20&gt;M21,L20,IF(M20&lt;M21,L21,""))</f>
        <v>Selt Matt</v>
      </c>
      <c r="R24" s="132" t="str">
        <f>Playlist!G70</f>
        <v>1</v>
      </c>
      <c r="S24" s="90"/>
      <c r="T24" s="90"/>
      <c r="U24" s="90"/>
      <c r="V24" s="17"/>
      <c r="W24" s="93"/>
      <c r="X24" s="6"/>
      <c r="Y24" s="6"/>
      <c r="Z24" s="13"/>
      <c r="AA24" s="6"/>
      <c r="AB24" s="6"/>
      <c r="AC24" s="6"/>
      <c r="AD24" s="13"/>
    </row>
    <row r="25" spans="2:30" ht="17.25" customHeight="1" thickBot="1">
      <c r="B25" s="6" t="s">
        <v>497</v>
      </c>
      <c r="F25" s="101"/>
      <c r="L25" s="6"/>
      <c r="M25" s="13"/>
      <c r="N25" s="93"/>
      <c r="O25" s="6"/>
      <c r="P25" s="6"/>
      <c r="Q25" s="97" t="str">
        <f>IF(M28&gt;M29,L28,IF(M28&lt;M29,L29,""))</f>
        <v>O'Brien Fergal</v>
      </c>
      <c r="R25" s="132" t="str">
        <f>Playlist!H70</f>
        <v>3</v>
      </c>
      <c r="S25" s="90"/>
      <c r="T25" s="90"/>
      <c r="U25" s="90"/>
      <c r="V25" s="17"/>
      <c r="W25" s="93"/>
      <c r="X25" s="6"/>
      <c r="Y25" s="6"/>
      <c r="Z25" s="13"/>
      <c r="AA25" s="6"/>
      <c r="AB25" s="6"/>
      <c r="AC25" s="6"/>
      <c r="AD25" s="13"/>
    </row>
    <row r="26" spans="1:30" ht="17.25" customHeight="1" thickBot="1">
      <c r="A26" s="89">
        <v>24</v>
      </c>
      <c r="B26" s="91" t="str">
        <f>IF(groups!AP61=1,groups!AE61,IF(groups!AP62=1,groups!AE62,IF(groups!AP63=1,groups!AE63,IF(groups!AP64=1,groups!AE64,""))))</f>
        <v>O'Brien Fergal</v>
      </c>
      <c r="C26" s="132" t="str">
        <f>Playlist!S61</f>
        <v>3</v>
      </c>
      <c r="D26" s="92"/>
      <c r="G26" s="17"/>
      <c r="L26" s="6"/>
      <c r="M26" s="13"/>
      <c r="N26" s="93"/>
      <c r="O26" s="6"/>
      <c r="Q26" s="94" t="s">
        <v>236</v>
      </c>
      <c r="S26" s="90"/>
      <c r="T26" s="90"/>
      <c r="U26" s="90"/>
      <c r="V26" s="17"/>
      <c r="W26" s="93"/>
      <c r="X26" s="6"/>
      <c r="Y26" s="6"/>
      <c r="Z26" s="13"/>
      <c r="AA26" s="6"/>
      <c r="AB26" s="6"/>
      <c r="AC26" s="6"/>
      <c r="AD26" s="13"/>
    </row>
    <row r="27" spans="1:30" ht="17.25" customHeight="1" thickBot="1">
      <c r="A27" s="89" t="s">
        <v>237</v>
      </c>
      <c r="B27" s="91" t="str">
        <f>IF(groups!AP13=2,groups!AE13,IF(groups!AP14=2,groups!AE14,IF(groups!AP15=2,groups!AE15,IF(groups!AP16=2,groups!AE16,""))))</f>
        <v>Rusche Andre</v>
      </c>
      <c r="C27" s="132" t="str">
        <f>Playlist!T61</f>
        <v>0</v>
      </c>
      <c r="D27" s="99"/>
      <c r="G27" s="17"/>
      <c r="L27" s="6"/>
      <c r="M27" s="13"/>
      <c r="N27" s="93"/>
      <c r="O27" s="6"/>
      <c r="P27" s="6"/>
      <c r="Q27" s="6" t="s">
        <v>340</v>
      </c>
      <c r="R27" s="13"/>
      <c r="S27" s="90"/>
      <c r="T27" s="90"/>
      <c r="U27" s="90"/>
      <c r="V27" s="17"/>
      <c r="W27" s="93"/>
      <c r="X27" s="6"/>
      <c r="Y27" s="6"/>
      <c r="Z27" s="13"/>
      <c r="AA27" s="6"/>
      <c r="AB27" s="6"/>
      <c r="AC27" s="6"/>
      <c r="AD27" s="13"/>
    </row>
    <row r="28" spans="2:30" ht="17.25" customHeight="1" thickBot="1">
      <c r="B28" s="94" t="s">
        <v>238</v>
      </c>
      <c r="C28" s="95"/>
      <c r="D28" s="93"/>
      <c r="E28" s="96"/>
      <c r="F28" s="97" t="str">
        <f>IF(C26&gt;C27,B26,IF(C26&lt;C27,B27,""))</f>
        <v>O'Brien Fergal</v>
      </c>
      <c r="G28" s="132" t="str">
        <f>Playlist!M52</f>
        <v>3</v>
      </c>
      <c r="H28" s="92"/>
      <c r="I28" s="92"/>
      <c r="J28" s="92"/>
      <c r="K28" s="92">
        <v>9</v>
      </c>
      <c r="L28" s="98" t="str">
        <f>IF(groups!AA5=1,groups!P5,IF(groups!AA6=1,groups!P6,IF(groups!AA7=1,groups!P7,IF(groups!AA8=1,groups!P8,""))))</f>
        <v>Davis Steve</v>
      </c>
      <c r="M28" s="132" t="str">
        <f>Playlist!AK69</f>
        <v>2</v>
      </c>
      <c r="N28" s="100"/>
      <c r="O28" s="6"/>
      <c r="P28" s="6"/>
      <c r="Q28" s="6"/>
      <c r="R28" s="13"/>
      <c r="S28" s="90"/>
      <c r="T28" s="90"/>
      <c r="U28" s="90"/>
      <c r="V28" s="17"/>
      <c r="W28" s="93"/>
      <c r="X28" s="6"/>
      <c r="Y28" s="6"/>
      <c r="Z28" s="13"/>
      <c r="AA28" s="6"/>
      <c r="AB28" s="6"/>
      <c r="AC28" s="6"/>
      <c r="AD28" s="13"/>
    </row>
    <row r="29" spans="2:30" ht="17.25" customHeight="1" thickBot="1">
      <c r="B29" s="90" t="s">
        <v>499</v>
      </c>
      <c r="D29" s="93"/>
      <c r="F29" s="97" t="str">
        <f>IF(C31&gt;C30,B31,IF(C31&lt;C30,B30,""))</f>
        <v>Henson Mike</v>
      </c>
      <c r="G29" s="132" t="str">
        <f>Playlist!N52</f>
        <v>0</v>
      </c>
      <c r="J29" s="90"/>
      <c r="L29" s="97" t="str">
        <f>IF(G28&gt;G29,F28,IF(G28&lt;G29,F29,""))</f>
        <v>O'Brien Fergal</v>
      </c>
      <c r="M29" s="132" t="str">
        <f>Playlist!AL69</f>
        <v>3</v>
      </c>
      <c r="N29" s="90"/>
      <c r="O29" s="90"/>
      <c r="P29" s="90"/>
      <c r="Q29" s="90"/>
      <c r="R29" s="17"/>
      <c r="S29" s="90"/>
      <c r="T29" s="90"/>
      <c r="U29" s="90"/>
      <c r="V29" s="17"/>
      <c r="W29" s="93"/>
      <c r="X29" s="6"/>
      <c r="Y29" s="6"/>
      <c r="Z29" s="13"/>
      <c r="AA29" s="6"/>
      <c r="AB29" s="6"/>
      <c r="AC29" s="6"/>
      <c r="AD29" s="13"/>
    </row>
    <row r="30" spans="1:30" ht="17.25" customHeight="1" thickBot="1">
      <c r="A30" s="89" t="s">
        <v>239</v>
      </c>
      <c r="B30" s="91" t="str">
        <f>IF(groups!BU53=2,groups!BJ53,IF(groups!BU54=2,groups!BJ54,IF(groups!BU55=2,groups!BJ55,IF(groups!BU56=2,groups!BJ56,""))))</f>
        <v>Henson Mike</v>
      </c>
      <c r="C30" s="132" t="str">
        <f>Playlist!M50</f>
        <v>3</v>
      </c>
      <c r="D30" s="100"/>
      <c r="F30" s="94" t="s">
        <v>240</v>
      </c>
      <c r="G30" s="95"/>
      <c r="J30" s="90"/>
      <c r="L30" s="94" t="s">
        <v>241</v>
      </c>
      <c r="N30" s="90"/>
      <c r="O30" s="90"/>
      <c r="P30" s="90"/>
      <c r="Q30" s="90"/>
      <c r="R30" s="17"/>
      <c r="S30" s="6"/>
      <c r="T30" s="6"/>
      <c r="U30" s="6"/>
      <c r="V30" s="13"/>
      <c r="W30" s="93"/>
      <c r="X30" s="6"/>
      <c r="Y30" s="6"/>
      <c r="Z30" s="13"/>
      <c r="AA30" s="6"/>
      <c r="AB30" s="6"/>
      <c r="AC30" s="6"/>
      <c r="AD30" s="13"/>
    </row>
    <row r="31" spans="1:30" ht="17.25" customHeight="1" thickBot="1">
      <c r="A31" s="89" t="s">
        <v>242</v>
      </c>
      <c r="B31" s="91" t="str">
        <f>IF(groups!BF13=2,groups!AT13,IF(groups!BF14=2,groups!AT14,IF(groups!BF15=2,groups!AT15,IF(groups!BF16=2,groups!AT16,""))))</f>
        <v>Seckes Ernst</v>
      </c>
      <c r="C31" s="132" t="str">
        <f>Playlist!N50</f>
        <v>1</v>
      </c>
      <c r="F31" s="6" t="s">
        <v>447</v>
      </c>
      <c r="G31" s="17"/>
      <c r="J31" s="90"/>
      <c r="K31" s="90"/>
      <c r="L31" s="6" t="s">
        <v>446</v>
      </c>
      <c r="M31" s="17"/>
      <c r="N31" s="90"/>
      <c r="O31" s="90"/>
      <c r="P31" s="90"/>
      <c r="Q31" s="90"/>
      <c r="R31" s="17"/>
      <c r="S31" s="6"/>
      <c r="T31" s="6"/>
      <c r="U31" s="6"/>
      <c r="V31" s="13"/>
      <c r="W31" s="93"/>
      <c r="X31" s="96"/>
      <c r="Y31" s="104" t="str">
        <f>IF(V13&gt;V14,U13,IF(V13&lt;V14,U14,""))</f>
        <v>O'Brien Fergal</v>
      </c>
      <c r="Z31" s="132" t="str">
        <f>Playlist!G73</f>
        <v>2</v>
      </c>
      <c r="AA31" s="92"/>
      <c r="AB31" s="6"/>
      <c r="AC31" s="6"/>
      <c r="AD31" s="13"/>
    </row>
    <row r="32" spans="2:30" ht="17.25" customHeight="1" thickBot="1">
      <c r="B32" s="94" t="s">
        <v>243</v>
      </c>
      <c r="C32" s="95"/>
      <c r="G32" s="17"/>
      <c r="J32" s="90"/>
      <c r="K32" s="90"/>
      <c r="L32" s="90"/>
      <c r="M32" s="17"/>
      <c r="N32" s="90"/>
      <c r="O32" s="90"/>
      <c r="P32" s="90"/>
      <c r="Q32" s="90"/>
      <c r="R32" s="17"/>
      <c r="S32" s="6"/>
      <c r="T32" s="6"/>
      <c r="U32" s="6"/>
      <c r="V32" s="13"/>
      <c r="W32" s="93"/>
      <c r="X32" s="6"/>
      <c r="Y32" s="104" t="str">
        <f>IF(V49&gt;V50,U49,IF(V49&lt;V50,U50,""))</f>
        <v>Pinches Barry</v>
      </c>
      <c r="Z32" s="132" t="str">
        <f>Playlist!H73</f>
        <v>3</v>
      </c>
      <c r="AA32" s="105"/>
      <c r="AB32" s="106"/>
      <c r="AC32" s="6"/>
      <c r="AD32" s="13"/>
    </row>
    <row r="33" spans="2:30" ht="17.25" customHeight="1">
      <c r="B33" s="6" t="s">
        <v>497</v>
      </c>
      <c r="G33" s="17"/>
      <c r="J33" s="90"/>
      <c r="K33" s="90"/>
      <c r="L33" s="90"/>
      <c r="M33" s="17"/>
      <c r="N33" s="90"/>
      <c r="O33" s="90"/>
      <c r="P33" s="90"/>
      <c r="Q33" s="90"/>
      <c r="R33" s="17"/>
      <c r="S33" s="6"/>
      <c r="T33" s="6"/>
      <c r="U33" s="6"/>
      <c r="V33" s="13"/>
      <c r="W33" s="93"/>
      <c r="X33" s="6"/>
      <c r="Y33" s="94" t="s">
        <v>244</v>
      </c>
      <c r="Z33" s="5"/>
      <c r="AA33" s="6"/>
      <c r="AB33" s="106"/>
      <c r="AC33" s="6"/>
      <c r="AD33" s="13"/>
    </row>
    <row r="34" spans="1:30" ht="17.25" customHeight="1" thickBot="1">
      <c r="A34" s="89">
        <v>28</v>
      </c>
      <c r="B34" s="91" t="str">
        <f>IF(groups!BF29=1,groups!AT29,IF(groups!BF30=1,groups!AT30,IF(groups!BF31=1,groups!AT31,IF(groups!BF32=1,groups!AT32,""))))</f>
        <v>Roe David</v>
      </c>
      <c r="C34" s="132" t="str">
        <f>Playlist!AE61</f>
        <v>2</v>
      </c>
      <c r="D34" s="92"/>
      <c r="G34" s="17"/>
      <c r="J34" s="90"/>
      <c r="K34" s="90"/>
      <c r="L34" s="90"/>
      <c r="M34" s="17"/>
      <c r="N34" s="90"/>
      <c r="O34" s="90"/>
      <c r="P34" s="90"/>
      <c r="Q34" s="90"/>
      <c r="R34" s="17"/>
      <c r="S34" s="6"/>
      <c r="T34" s="6"/>
      <c r="U34" s="6"/>
      <c r="V34" s="13"/>
      <c r="W34" s="93"/>
      <c r="X34" s="6"/>
      <c r="Y34" s="6" t="s">
        <v>338</v>
      </c>
      <c r="Z34" s="13"/>
      <c r="AA34" s="6"/>
      <c r="AB34" s="106"/>
      <c r="AC34" s="6"/>
      <c r="AD34" s="13"/>
    </row>
    <row r="35" spans="1:30" ht="17.25" customHeight="1" thickBot="1">
      <c r="A35" s="89" t="s">
        <v>245</v>
      </c>
      <c r="B35" s="91" t="str">
        <f>IF(groups!AA45=2,groups!P45,IF(groups!AA46=2,groups!P46,IF(groups!AA47=2,groups!P47,IF(groups!AA48=2,groups!P48,""))))</f>
        <v>D'Hondt Johan</v>
      </c>
      <c r="C35" s="132" t="str">
        <f>Playlist!AF61</f>
        <v>3</v>
      </c>
      <c r="D35" s="99"/>
      <c r="L35" s="6"/>
      <c r="M35" s="13"/>
      <c r="N35" s="6"/>
      <c r="O35" s="6"/>
      <c r="P35" s="6"/>
      <c r="Q35" s="6"/>
      <c r="R35" s="13"/>
      <c r="S35" s="6"/>
      <c r="T35" s="6"/>
      <c r="U35" s="6"/>
      <c r="V35" s="13"/>
      <c r="W35" s="93"/>
      <c r="X35" s="6"/>
      <c r="Y35" s="6"/>
      <c r="Z35" s="13"/>
      <c r="AA35" s="6"/>
      <c r="AB35" s="106"/>
      <c r="AC35" s="6"/>
      <c r="AD35" s="13"/>
    </row>
    <row r="36" spans="2:30" ht="17.25" customHeight="1" thickBot="1">
      <c r="B36" s="94" t="s">
        <v>246</v>
      </c>
      <c r="C36" s="95"/>
      <c r="D36" s="93"/>
      <c r="E36" s="96"/>
      <c r="F36" s="97" t="str">
        <f>IF(C34&gt;C35,B34,IF(C34&lt;C35,B35,""))</f>
        <v>D'Hondt Johan</v>
      </c>
      <c r="G36" s="132" t="str">
        <f>Playlist!Y64</f>
        <v>0</v>
      </c>
      <c r="H36" s="92"/>
      <c r="I36" s="92"/>
      <c r="J36" s="92"/>
      <c r="K36" s="92">
        <v>5</v>
      </c>
      <c r="L36" s="98" t="str">
        <f>IF(groups!L37=1,groups!A37,IF(groups!L38=1,groups!A38,IF(groups!L39=1,groups!A39,IF(groups!L40=1,groups!A40,""))))</f>
        <v>Maguire Stephen</v>
      </c>
      <c r="M36" s="132" t="str">
        <f>Playlist!M65</f>
        <v>3</v>
      </c>
      <c r="N36" s="92"/>
      <c r="O36" s="6"/>
      <c r="P36" s="6"/>
      <c r="Q36" s="6"/>
      <c r="R36" s="13"/>
      <c r="S36" s="6"/>
      <c r="T36" s="6"/>
      <c r="U36" s="6"/>
      <c r="V36" s="13"/>
      <c r="W36" s="93"/>
      <c r="X36" s="6"/>
      <c r="Y36" s="6"/>
      <c r="Z36" s="13"/>
      <c r="AA36" s="6"/>
      <c r="AB36" s="106"/>
      <c r="AC36" s="6"/>
      <c r="AD36" s="13"/>
    </row>
    <row r="37" spans="2:30" ht="17.25" customHeight="1" thickBot="1">
      <c r="B37" s="90" t="s">
        <v>499</v>
      </c>
      <c r="C37" s="17"/>
      <c r="D37" s="93"/>
      <c r="F37" s="97" t="str">
        <f>IF(C39&gt;C38,B39,IF(C39&lt;C38,B38,""))</f>
        <v>van Hove Kevin</v>
      </c>
      <c r="G37" s="132" t="str">
        <f>Playlist!Z64</f>
        <v>3</v>
      </c>
      <c r="L37" s="97" t="str">
        <f>IF(G36&gt;G37,F36,IF(G36&lt;G37,F37,""))</f>
        <v>van Hove Kevin</v>
      </c>
      <c r="M37" s="132" t="str">
        <f>Playlist!N65</f>
        <v>0</v>
      </c>
      <c r="N37" s="99"/>
      <c r="O37" s="6"/>
      <c r="P37" s="6"/>
      <c r="Q37" s="6"/>
      <c r="S37" s="6"/>
      <c r="T37" s="6"/>
      <c r="U37" s="6"/>
      <c r="V37" s="13"/>
      <c r="W37" s="93"/>
      <c r="X37" s="6"/>
      <c r="Y37" s="6"/>
      <c r="Z37" s="13"/>
      <c r="AA37" s="6"/>
      <c r="AB37" s="106"/>
      <c r="AC37" s="6"/>
      <c r="AD37" s="13"/>
    </row>
    <row r="38" spans="1:30" ht="17.25" customHeight="1" thickBot="1">
      <c r="A38" s="89">
        <v>37</v>
      </c>
      <c r="B38" s="91" t="str">
        <f>IF(groups!BU37=1,groups!BJ37,IF(groups!BU38=1,groups!BJ38,IF(groups!BU39=1,groups!BJ39,IF(groups!BU40=1,groups!BJ40,""))))</f>
        <v>van Hove Kevin</v>
      </c>
      <c r="C38" s="132" t="str">
        <f>Playlist!G50</f>
        <v>3</v>
      </c>
      <c r="D38" s="100"/>
      <c r="F38" s="94" t="s">
        <v>247</v>
      </c>
      <c r="G38" s="95"/>
      <c r="L38" s="94" t="s">
        <v>248</v>
      </c>
      <c r="N38" s="93"/>
      <c r="O38" s="90"/>
      <c r="P38" s="90"/>
      <c r="Q38" s="90"/>
      <c r="R38" s="17"/>
      <c r="S38" s="92"/>
      <c r="T38" s="6"/>
      <c r="U38" s="6"/>
      <c r="V38" s="13"/>
      <c r="W38" s="93"/>
      <c r="X38" s="6"/>
      <c r="Y38" s="6"/>
      <c r="Z38" s="13"/>
      <c r="AA38" s="6"/>
      <c r="AB38" s="106"/>
      <c r="AC38" s="6"/>
      <c r="AD38" s="13"/>
    </row>
    <row r="39" spans="1:30" ht="17.25" customHeight="1" thickBot="1">
      <c r="A39" s="89" t="s">
        <v>249</v>
      </c>
      <c r="B39" s="91" t="str">
        <f>IF(groups!L21=2,groups!A21,IF(groups!L22=2,groups!A22,IF(groups!L23=2,groups!A23,IF(groups!L24=2,groups!A24,""))))</f>
        <v>Hein Thomas</v>
      </c>
      <c r="C39" s="132" t="str">
        <f>Playlist!H50</f>
        <v>1</v>
      </c>
      <c r="D39" s="90"/>
      <c r="F39" s="6" t="s">
        <v>687</v>
      </c>
      <c r="L39" s="6" t="s">
        <v>503</v>
      </c>
      <c r="M39" s="13"/>
      <c r="N39" s="93"/>
      <c r="O39" s="92"/>
      <c r="P39" s="92"/>
      <c r="Q39" s="97" t="str">
        <f>IF(M36&gt;M37,L36,IF(M36&lt;M37,L37,""))</f>
        <v>Maguire Stephen</v>
      </c>
      <c r="R39" s="132" t="str">
        <f>Playlist!AK71</f>
        <v>1</v>
      </c>
      <c r="S39" s="99"/>
      <c r="T39" s="6"/>
      <c r="U39" s="6"/>
      <c r="V39" s="13"/>
      <c r="W39" s="93"/>
      <c r="X39" s="6"/>
      <c r="Y39" s="6"/>
      <c r="Z39" s="13"/>
      <c r="AA39" s="6"/>
      <c r="AB39" s="106"/>
      <c r="AC39" s="6"/>
      <c r="AD39" s="13"/>
    </row>
    <row r="40" spans="2:30" ht="17.25" customHeight="1" thickBot="1">
      <c r="B40" s="94" t="s">
        <v>250</v>
      </c>
      <c r="C40" s="17"/>
      <c r="D40" s="90"/>
      <c r="E40" s="90"/>
      <c r="G40" s="17"/>
      <c r="L40" s="6"/>
      <c r="M40" s="13"/>
      <c r="N40" s="93"/>
      <c r="O40" s="6"/>
      <c r="P40" s="6"/>
      <c r="Q40" s="97" t="str">
        <f>IF(M44&gt;M45,L44,IF(M44&lt;M45,L45,""))</f>
        <v>Judge Michael</v>
      </c>
      <c r="R40" s="132" t="str">
        <f>Playlist!AL71</f>
        <v>3</v>
      </c>
      <c r="S40" s="93"/>
      <c r="T40" s="6"/>
      <c r="U40" s="6"/>
      <c r="V40" s="13"/>
      <c r="W40" s="93"/>
      <c r="X40" s="6"/>
      <c r="Y40" s="6"/>
      <c r="Z40" s="13"/>
      <c r="AA40" s="6"/>
      <c r="AB40" s="106"/>
      <c r="AC40" s="6"/>
      <c r="AD40" s="13"/>
    </row>
    <row r="41" spans="2:30" ht="17.25" customHeight="1">
      <c r="B41" s="6" t="s">
        <v>497</v>
      </c>
      <c r="C41" s="17"/>
      <c r="D41" s="90"/>
      <c r="E41" s="90"/>
      <c r="G41" s="17"/>
      <c r="L41" s="6"/>
      <c r="M41" s="13"/>
      <c r="N41" s="93"/>
      <c r="O41" s="6"/>
      <c r="P41" s="6"/>
      <c r="Q41" s="94" t="s">
        <v>251</v>
      </c>
      <c r="R41" s="13"/>
      <c r="S41" s="93"/>
      <c r="T41" s="6"/>
      <c r="U41" s="6"/>
      <c r="V41" s="13"/>
      <c r="W41" s="93"/>
      <c r="X41" s="6"/>
      <c r="Y41" s="6"/>
      <c r="Z41" s="13"/>
      <c r="AA41" s="6"/>
      <c r="AB41" s="106"/>
      <c r="AC41" s="6"/>
      <c r="AD41" s="13"/>
    </row>
    <row r="42" spans="1:30" ht="17.25" customHeight="1" thickBot="1">
      <c r="A42" s="89">
        <v>21</v>
      </c>
      <c r="B42" s="91" t="str">
        <f>IF(groups!AP37=1,groups!AE37,IF(groups!AP38=1,groups!AE38,IF(groups!AP39=1,groups!AE39,IF(groups!AP40=1,groups!AE40,""))))</f>
        <v>Judge Michael</v>
      </c>
      <c r="C42" s="132" t="str">
        <f>Playlist!AE63</f>
        <v>3</v>
      </c>
      <c r="D42" s="92"/>
      <c r="E42" s="90"/>
      <c r="G42" s="17"/>
      <c r="L42" s="90"/>
      <c r="M42" s="17"/>
      <c r="N42" s="93"/>
      <c r="O42" s="6"/>
      <c r="P42" s="6"/>
      <c r="Q42" s="6" t="s">
        <v>341</v>
      </c>
      <c r="R42" s="90"/>
      <c r="S42" s="107"/>
      <c r="T42" s="6"/>
      <c r="U42" s="6"/>
      <c r="V42" s="13"/>
      <c r="W42" s="93"/>
      <c r="X42" s="6"/>
      <c r="Y42" s="6"/>
      <c r="Z42" s="13"/>
      <c r="AA42" s="6"/>
      <c r="AB42" s="106"/>
      <c r="AC42" s="6"/>
      <c r="AD42" s="13"/>
    </row>
    <row r="43" spans="1:30" ht="17.25" customHeight="1" thickBot="1">
      <c r="A43" s="89" t="s">
        <v>252</v>
      </c>
      <c r="B43" s="91" t="str">
        <f>IF(groups!AP21=2,groups!AE21,IF(groups!AP22=2,groups!AE22,IF(groups!AP23=2,groups!AE23,IF(groups!AP24=2,groups!AE24,""))))</f>
        <v>Becher Michael</v>
      </c>
      <c r="C43" s="132" t="str">
        <f>Playlist!AF63</f>
        <v>1</v>
      </c>
      <c r="D43" s="99"/>
      <c r="G43" s="95"/>
      <c r="L43" s="6"/>
      <c r="M43" s="13"/>
      <c r="N43" s="93"/>
      <c r="O43" s="6"/>
      <c r="P43" s="6"/>
      <c r="Q43" s="6"/>
      <c r="R43" s="6"/>
      <c r="S43" s="107"/>
      <c r="T43" s="6"/>
      <c r="U43" s="6"/>
      <c r="V43" s="13"/>
      <c r="W43" s="93"/>
      <c r="X43" s="6"/>
      <c r="Y43" s="6"/>
      <c r="Z43" s="13"/>
      <c r="AA43" s="6"/>
      <c r="AB43" s="106"/>
      <c r="AC43" s="6"/>
      <c r="AD43" s="13"/>
    </row>
    <row r="44" spans="2:30" ht="17.25" customHeight="1" thickBot="1">
      <c r="B44" s="94" t="s">
        <v>253</v>
      </c>
      <c r="C44" s="17"/>
      <c r="D44" s="93"/>
      <c r="E44" s="92"/>
      <c r="F44" s="97" t="str">
        <f>IF(C42&gt;C43,B42,IF(C42&lt;C43,B43,""))</f>
        <v>Judge Michael</v>
      </c>
      <c r="G44" s="132" t="str">
        <f>Playlist!AK53</f>
        <v>3</v>
      </c>
      <c r="H44" s="92"/>
      <c r="I44" s="92"/>
      <c r="J44" s="92"/>
      <c r="K44" s="92">
        <v>12</v>
      </c>
      <c r="L44" s="98" t="str">
        <f>IF(groups!AA29=1,groups!P29,IF(groups!AA30=1,groups!P30,IF(groups!AA31=1,groups!P31,IF(groups!AA32=1,groups!P32,""))))</f>
        <v>Perry Joe</v>
      </c>
      <c r="M44" s="132" t="str">
        <f>Playlist!AK70</f>
        <v>1</v>
      </c>
      <c r="N44" s="100"/>
      <c r="O44" s="6"/>
      <c r="P44" s="6"/>
      <c r="Q44" s="6"/>
      <c r="R44" s="6"/>
      <c r="S44" s="107"/>
      <c r="T44" s="6"/>
      <c r="U44" s="6"/>
      <c r="V44" s="13"/>
      <c r="W44" s="93"/>
      <c r="X44" s="6"/>
      <c r="Y44" s="6"/>
      <c r="Z44" s="13"/>
      <c r="AA44" s="6"/>
      <c r="AB44" s="106"/>
      <c r="AC44" s="6"/>
      <c r="AD44" s="13"/>
    </row>
    <row r="45" spans="2:30" ht="17.25" customHeight="1" thickBot="1">
      <c r="B45" s="90" t="s">
        <v>501</v>
      </c>
      <c r="C45" s="17"/>
      <c r="D45" s="93"/>
      <c r="F45" s="97" t="str">
        <f>IF(C47&gt;C46,B47,IF(C47&lt;C46,B46,""))</f>
        <v>Richardson Lee</v>
      </c>
      <c r="G45" s="132" t="str">
        <f>Playlist!AL53</f>
        <v>0</v>
      </c>
      <c r="L45" s="97" t="str">
        <f>IF(G44&gt;G45,F44,IF(G44&lt;G45,F45,""))</f>
        <v>Judge Michael</v>
      </c>
      <c r="M45" s="132" t="str">
        <f>Playlist!AL70</f>
        <v>3</v>
      </c>
      <c r="N45" s="6"/>
      <c r="O45" s="6"/>
      <c r="P45" s="6"/>
      <c r="Q45" s="6"/>
      <c r="R45" s="6"/>
      <c r="S45" s="107"/>
      <c r="T45" s="6"/>
      <c r="U45" s="6"/>
      <c r="V45" s="13"/>
      <c r="W45" s="93"/>
      <c r="X45" s="6"/>
      <c r="Y45" s="6"/>
      <c r="Z45" s="13"/>
      <c r="AA45" s="6"/>
      <c r="AB45" s="106"/>
      <c r="AC45" s="6"/>
      <c r="AD45" s="13"/>
    </row>
    <row r="46" spans="1:30" ht="17.25" customHeight="1" thickBot="1">
      <c r="A46" s="89" t="s">
        <v>254</v>
      </c>
      <c r="B46" s="91" t="str">
        <f>IF(groups!BU45=2,groups!BJ45,IF(groups!BU46=2,groups!BJ46,IF(groups!BU47=2,groups!BJ47,IF(groups!BU48=2,groups!BJ48,""))))</f>
        <v>Vayrinen Risto</v>
      </c>
      <c r="C46" s="132" t="str">
        <f>Playlist!S51</f>
        <v>2</v>
      </c>
      <c r="D46" s="100"/>
      <c r="F46" s="94" t="s">
        <v>255</v>
      </c>
      <c r="G46" s="17"/>
      <c r="L46" s="94" t="s">
        <v>256</v>
      </c>
      <c r="N46" s="6"/>
      <c r="O46" s="6"/>
      <c r="P46" s="6"/>
      <c r="Q46" s="6"/>
      <c r="R46" s="6"/>
      <c r="S46" s="107"/>
      <c r="T46" s="6"/>
      <c r="U46" s="6"/>
      <c r="V46" s="13"/>
      <c r="W46" s="93"/>
      <c r="X46" s="6"/>
      <c r="Y46" s="6"/>
      <c r="Z46" s="13"/>
      <c r="AA46" s="6"/>
      <c r="AB46" s="106"/>
      <c r="AC46" s="6"/>
      <c r="AD46" s="13"/>
    </row>
    <row r="47" spans="1:30" ht="17.25" customHeight="1" thickBot="1">
      <c r="A47" s="89" t="s">
        <v>257</v>
      </c>
      <c r="B47" s="91" t="str">
        <f>IF(groups!BF21=2,groups!AT21,IF(groups!BF22=2,groups!AT22,IF(groups!BF23=2,groups!AT23,IF(groups!BF24=2,groups!AT24,""))))</f>
        <v>Richardson Lee</v>
      </c>
      <c r="C47" s="132" t="str">
        <f>Playlist!T51</f>
        <v>3</v>
      </c>
      <c r="D47" s="90"/>
      <c r="F47" s="6" t="s">
        <v>502</v>
      </c>
      <c r="L47" s="6" t="s">
        <v>340</v>
      </c>
      <c r="M47" s="17"/>
      <c r="N47" s="6"/>
      <c r="O47" s="6"/>
      <c r="P47" s="6"/>
      <c r="Q47" s="90"/>
      <c r="R47" s="90"/>
      <c r="S47" s="107"/>
      <c r="T47" s="6"/>
      <c r="U47" s="6"/>
      <c r="V47" s="13"/>
      <c r="W47" s="93"/>
      <c r="X47" s="6"/>
      <c r="Y47" s="6"/>
      <c r="Z47" s="13"/>
      <c r="AA47" s="6"/>
      <c r="AB47" s="106"/>
      <c r="AC47" s="6"/>
      <c r="AD47" s="13"/>
    </row>
    <row r="48" spans="2:30" ht="17.25" customHeight="1">
      <c r="B48" s="94" t="s">
        <v>258</v>
      </c>
      <c r="C48" s="17"/>
      <c r="D48" s="90"/>
      <c r="F48" s="6"/>
      <c r="L48" s="6"/>
      <c r="M48" s="13"/>
      <c r="N48" s="6"/>
      <c r="O48" s="6"/>
      <c r="P48" s="6"/>
      <c r="Q48" s="6"/>
      <c r="R48" s="6"/>
      <c r="S48" s="107"/>
      <c r="T48" s="6"/>
      <c r="V48" s="13"/>
      <c r="W48" s="93"/>
      <c r="X48" s="6"/>
      <c r="Y48" s="6"/>
      <c r="Z48" s="13"/>
      <c r="AA48" s="6"/>
      <c r="AB48" s="106"/>
      <c r="AC48" s="6"/>
      <c r="AD48" s="13"/>
    </row>
    <row r="49" spans="2:30" ht="17.25" customHeight="1" thickBot="1">
      <c r="B49" s="90" t="s">
        <v>498</v>
      </c>
      <c r="C49" s="17"/>
      <c r="D49" s="90"/>
      <c r="F49" s="6"/>
      <c r="L49" s="6"/>
      <c r="M49" s="13"/>
      <c r="N49" s="6"/>
      <c r="O49" s="6"/>
      <c r="P49" s="6"/>
      <c r="Q49" s="6"/>
      <c r="R49" s="6"/>
      <c r="S49" s="107"/>
      <c r="T49" s="96"/>
      <c r="U49" s="103" t="str">
        <f>IF(R39&gt;R40,Q39,IF(R39&lt;R40,Q40,""))</f>
        <v>Judge Michael</v>
      </c>
      <c r="V49" s="132" t="str">
        <f>Playlist!M72</f>
        <v>0</v>
      </c>
      <c r="W49" s="100"/>
      <c r="X49" s="6"/>
      <c r="Y49" s="6"/>
      <c r="Z49" s="13"/>
      <c r="AA49" s="6"/>
      <c r="AB49" s="106"/>
      <c r="AC49" s="6"/>
      <c r="AD49" s="13"/>
    </row>
    <row r="50" spans="1:30" ht="17.25" customHeight="1" thickBot="1">
      <c r="A50" s="89">
        <v>20</v>
      </c>
      <c r="B50" s="91" t="str">
        <f>IF(groups!AP29=1,groups!AE29,IF(groups!AP30=1,groups!AE30,IF(groups!AP31=1,groups!AE31,IF(groups!AP32=1,groups!AE32,""))))</f>
        <v>Greene Gerard</v>
      </c>
      <c r="C50" s="132" t="str">
        <f>Playlist!AK62</f>
        <v>3</v>
      </c>
      <c r="D50" s="92"/>
      <c r="L50" s="6"/>
      <c r="M50" s="13"/>
      <c r="N50" s="6"/>
      <c r="O50" s="6"/>
      <c r="P50" s="6"/>
      <c r="Q50" s="6"/>
      <c r="R50" s="6"/>
      <c r="S50" s="107"/>
      <c r="T50" s="6"/>
      <c r="U50" s="103" t="str">
        <f>IF(R56&gt;R57,Q56,IF(R56&lt;R57,Q57,""))</f>
        <v>Pinches Barry</v>
      </c>
      <c r="V50" s="132" t="str">
        <f>Playlist!N72</f>
        <v>3</v>
      </c>
      <c r="W50" s="105"/>
      <c r="X50" s="6"/>
      <c r="Y50" s="6"/>
      <c r="Z50" s="13"/>
      <c r="AA50" s="6"/>
      <c r="AB50" s="106"/>
      <c r="AC50" s="6"/>
      <c r="AD50" s="13"/>
    </row>
    <row r="51" spans="1:30" ht="17.25" customHeight="1" thickBot="1">
      <c r="A51" s="89" t="s">
        <v>259</v>
      </c>
      <c r="B51" s="91" t="str">
        <f>IF(groups!AP53=2,groups!AE53,IF(groups!AP54=2,groups!AE54,IF(groups!AP55=2,groups!AE55,IF(groups!AP56=2,groups!AE56,""))))</f>
        <v>Schröder Frank</v>
      </c>
      <c r="C51" s="132" t="str">
        <f>Playlist!AL62</f>
        <v>0</v>
      </c>
      <c r="D51" s="99"/>
      <c r="E51" s="90"/>
      <c r="G51" s="17"/>
      <c r="L51" s="6"/>
      <c r="M51" s="13"/>
      <c r="N51" s="6"/>
      <c r="O51" s="6"/>
      <c r="P51" s="6"/>
      <c r="Q51" s="6"/>
      <c r="R51" s="6"/>
      <c r="S51" s="107"/>
      <c r="T51" s="6"/>
      <c r="U51" s="94" t="s">
        <v>260</v>
      </c>
      <c r="W51" s="6"/>
      <c r="X51" s="6"/>
      <c r="Y51" s="6"/>
      <c r="Z51" s="13"/>
      <c r="AA51" s="6"/>
      <c r="AB51" s="106"/>
      <c r="AC51" s="6"/>
      <c r="AD51" s="13"/>
    </row>
    <row r="52" spans="2:30" ht="17.25" customHeight="1" thickBot="1">
      <c r="B52" s="94" t="s">
        <v>261</v>
      </c>
      <c r="C52" s="95"/>
      <c r="D52" s="93"/>
      <c r="E52" s="92"/>
      <c r="F52" s="97" t="str">
        <f>IF(C50&gt;C51,B50,IF(C50&lt;C51,B51,""))</f>
        <v>Greene Gerard</v>
      </c>
      <c r="G52" s="132" t="str">
        <f>Playlist!M64</f>
        <v>1</v>
      </c>
      <c r="H52" s="92"/>
      <c r="I52" s="92"/>
      <c r="J52" s="92"/>
      <c r="K52" s="92">
        <v>13</v>
      </c>
      <c r="L52" s="98" t="str">
        <f>IF(groups!AA37=1,groups!P37,IF(groups!AA38=1,groups!P38,IF(groups!AA39=1,groups!P39,IF(groups!AA40=1,groups!P40,""))))</f>
        <v>Hawkins Barry</v>
      </c>
      <c r="M52" s="132" t="str">
        <f>Playlist!S65</f>
        <v>3</v>
      </c>
      <c r="N52" s="92"/>
      <c r="O52" s="6"/>
      <c r="P52" s="6"/>
      <c r="Q52" s="90"/>
      <c r="R52" s="90"/>
      <c r="S52" s="107"/>
      <c r="T52" s="6"/>
      <c r="U52" s="6" t="s">
        <v>339</v>
      </c>
      <c r="V52" s="13"/>
      <c r="W52" s="6"/>
      <c r="X52" s="6"/>
      <c r="Y52" s="6"/>
      <c r="Z52" s="13"/>
      <c r="AA52" s="6"/>
      <c r="AB52" s="106"/>
      <c r="AC52" s="6"/>
      <c r="AD52" s="13"/>
    </row>
    <row r="53" spans="2:30" ht="17.25" customHeight="1" thickBot="1">
      <c r="B53" s="90" t="s">
        <v>500</v>
      </c>
      <c r="C53" s="17"/>
      <c r="D53" s="93"/>
      <c r="F53" s="97" t="str">
        <f>IF(C55&gt;C54,B55,IF(C55&lt;C54,B54,""))</f>
        <v>Munraj Pal</v>
      </c>
      <c r="G53" s="132" t="str">
        <f>Playlist!N64</f>
        <v>3</v>
      </c>
      <c r="L53" s="97" t="str">
        <f>IF(G52&gt;G53,F52,IF(G52&lt;G53,F53,""))</f>
        <v>Munraj Pal</v>
      </c>
      <c r="M53" s="132" t="str">
        <f>Playlist!T65</f>
        <v>0</v>
      </c>
      <c r="N53" s="99"/>
      <c r="O53" s="6"/>
      <c r="P53" s="6"/>
      <c r="Q53" s="6"/>
      <c r="R53" s="6"/>
      <c r="S53" s="107"/>
      <c r="T53" s="6"/>
      <c r="U53" s="6"/>
      <c r="V53" s="13"/>
      <c r="W53" s="6"/>
      <c r="X53" s="6"/>
      <c r="Y53" s="6"/>
      <c r="Z53" s="13"/>
      <c r="AA53" s="6"/>
      <c r="AB53" s="106"/>
      <c r="AC53" s="6"/>
      <c r="AD53" s="13"/>
    </row>
    <row r="54" spans="1:30" ht="17.25" customHeight="1" thickBot="1">
      <c r="A54" s="89" t="s">
        <v>262</v>
      </c>
      <c r="B54" s="91" t="str">
        <f>IF(groups!BU13=2,groups!BJ13,IF(groups!BU14=2,groups!BJ14,IF(groups!BU15=2,groups!BJ15,IF(groups!BU16=2,groups!BJ16,""))))</f>
        <v>Beggel Karl-Heinz</v>
      </c>
      <c r="C54" s="132" t="str">
        <f>Playlist!AE62</f>
        <v>0</v>
      </c>
      <c r="D54" s="100"/>
      <c r="F54" s="94" t="s">
        <v>263</v>
      </c>
      <c r="G54" s="95"/>
      <c r="L54" s="94" t="s">
        <v>264</v>
      </c>
      <c r="N54" s="93"/>
      <c r="O54" s="6"/>
      <c r="P54" s="6"/>
      <c r="Q54" s="6"/>
      <c r="R54" s="6"/>
      <c r="S54" s="107"/>
      <c r="T54" s="6"/>
      <c r="U54" s="6"/>
      <c r="V54" s="13"/>
      <c r="W54" s="6"/>
      <c r="X54" s="6"/>
      <c r="Y54" s="6"/>
      <c r="Z54" s="13"/>
      <c r="AA54" s="6"/>
      <c r="AB54" s="106"/>
      <c r="AC54" s="6"/>
      <c r="AD54" s="13"/>
    </row>
    <row r="55" spans="1:30" ht="17.25" customHeight="1" thickBot="1">
      <c r="A55" s="89" t="s">
        <v>265</v>
      </c>
      <c r="B55" s="91" t="str">
        <f>IF(groups!BF53=2,groups!AT53,IF(groups!BF54=2,groups!AT54,IF(groups!BF55=2,groups!AT55,IF(groups!BF56=2,groups!AT56,IF(groups!BF57=2,groups!AT57,"")))))</f>
        <v>Munraj Pal</v>
      </c>
      <c r="C55" s="132" t="str">
        <f>Playlist!AF62</f>
        <v>3</v>
      </c>
      <c r="F55" s="6" t="s">
        <v>687</v>
      </c>
      <c r="G55" s="17"/>
      <c r="L55" s="6" t="s">
        <v>503</v>
      </c>
      <c r="M55" s="13"/>
      <c r="N55" s="93"/>
      <c r="O55" s="6"/>
      <c r="P55" s="6"/>
      <c r="Q55" s="6"/>
      <c r="R55" s="6"/>
      <c r="S55" s="107"/>
      <c r="T55" s="6"/>
      <c r="U55" s="6"/>
      <c r="V55" s="13"/>
      <c r="W55" s="6"/>
      <c r="X55" s="6"/>
      <c r="Y55" s="6"/>
      <c r="Z55" s="13"/>
      <c r="AA55" s="6"/>
      <c r="AB55" s="96"/>
      <c r="AC55" s="104" t="str">
        <f>IF(Z31&gt;Z32,Y31,IF(Z31&lt;Z32,Y32,""))</f>
        <v>Pinches Barry</v>
      </c>
      <c r="AD55" s="132" t="str">
        <f>Playlist!G74</f>
        <v>4</v>
      </c>
    </row>
    <row r="56" spans="2:30" ht="17.25" customHeight="1" thickBot="1">
      <c r="B56" s="94" t="s">
        <v>266</v>
      </c>
      <c r="C56" s="95"/>
      <c r="G56" s="17"/>
      <c r="L56" s="6"/>
      <c r="M56" s="13"/>
      <c r="N56" s="93"/>
      <c r="O56" s="92"/>
      <c r="P56" s="92"/>
      <c r="Q56" s="97" t="str">
        <f>IF(M52&gt;M53,L52,IF(M52&lt;M53,L53,""))</f>
        <v>Hawkins Barry</v>
      </c>
      <c r="R56" s="132" t="str">
        <f>Playlist!G71</f>
        <v>1</v>
      </c>
      <c r="S56" s="108"/>
      <c r="U56" s="6"/>
      <c r="V56" s="13"/>
      <c r="W56" s="6"/>
      <c r="X56" s="6"/>
      <c r="Y56" s="6"/>
      <c r="Z56" s="13"/>
      <c r="AA56" s="6"/>
      <c r="AB56" s="106"/>
      <c r="AC56" s="104" t="str">
        <f>IF(Z94&gt;Z95,Y94,IF(Z94&lt;Z95,Y95,""))</f>
        <v>Doherty Ken</v>
      </c>
      <c r="AD56" s="132" t="str">
        <f>Playlist!H74</f>
        <v>0</v>
      </c>
    </row>
    <row r="57" spans="2:30" ht="17.25" customHeight="1" thickBot="1">
      <c r="B57" s="90" t="s">
        <v>500</v>
      </c>
      <c r="L57" s="6"/>
      <c r="M57" s="13"/>
      <c r="N57" s="93"/>
      <c r="O57" s="6"/>
      <c r="P57" s="6"/>
      <c r="Q57" s="97" t="str">
        <f>IF(M60&gt;M61,L60,IF(M60&lt;M61,L61,""))</f>
        <v>Pinches Barry</v>
      </c>
      <c r="R57" s="132" t="str">
        <f>Playlist!H71</f>
        <v>3</v>
      </c>
      <c r="S57" s="6"/>
      <c r="T57" s="6"/>
      <c r="U57" s="6"/>
      <c r="V57" s="13"/>
      <c r="W57" s="6"/>
      <c r="X57" s="6"/>
      <c r="Y57" s="6"/>
      <c r="Z57" s="13"/>
      <c r="AA57" s="6"/>
      <c r="AB57" s="106"/>
      <c r="AC57" s="94" t="s">
        <v>267</v>
      </c>
      <c r="AD57" s="5"/>
    </row>
    <row r="58" spans="1:30" ht="17.25" customHeight="1" thickBot="1">
      <c r="A58" s="89">
        <v>29</v>
      </c>
      <c r="B58" s="91" t="str">
        <f>IF(groups!BF37=1,groups!AT37,IF(groups!BF38=1,groups!AT38,IF(groups!BF39=1,groups!AT39,IF(groups!BF40=1,groups!AT40,""))))</f>
        <v>Pinches Barry</v>
      </c>
      <c r="C58" s="132" t="str">
        <f>Playlist!AK63</f>
        <v>3</v>
      </c>
      <c r="D58" s="92"/>
      <c r="L58" s="6"/>
      <c r="M58" s="13"/>
      <c r="N58" s="93"/>
      <c r="O58" s="6"/>
      <c r="P58" s="6"/>
      <c r="Q58" s="94" t="s">
        <v>268</v>
      </c>
      <c r="R58" s="13"/>
      <c r="S58" s="6"/>
      <c r="T58" s="6"/>
      <c r="U58" s="6"/>
      <c r="V58" s="13"/>
      <c r="W58" s="6"/>
      <c r="X58" s="6"/>
      <c r="Y58" s="6"/>
      <c r="Z58" s="13"/>
      <c r="AA58" s="6"/>
      <c r="AB58" s="106"/>
      <c r="AC58" s="90" t="s">
        <v>337</v>
      </c>
      <c r="AD58" s="17"/>
    </row>
    <row r="59" spans="1:30" ht="17.25" customHeight="1" thickBot="1">
      <c r="A59" s="89" t="s">
        <v>269</v>
      </c>
      <c r="B59" s="91" t="str">
        <f>IF(groups!AA21=2,groups!P21,IF(groups!AA22=2,groups!P22,IF(groups!AA23=2,groups!P23,IF(groups!AA24=2,groups!P24,""))))</f>
        <v>Thode Olaf</v>
      </c>
      <c r="C59" s="132" t="str">
        <f>Playlist!AL63</f>
        <v>0</v>
      </c>
      <c r="D59" s="93"/>
      <c r="M59" s="13"/>
      <c r="N59" s="93"/>
      <c r="O59" s="6"/>
      <c r="P59" s="6"/>
      <c r="Q59" s="6" t="s">
        <v>341</v>
      </c>
      <c r="R59" s="13"/>
      <c r="S59" s="6"/>
      <c r="T59" s="6"/>
      <c r="U59" s="6"/>
      <c r="V59" s="13"/>
      <c r="W59" s="6"/>
      <c r="X59" s="6"/>
      <c r="Y59" s="6"/>
      <c r="Z59" s="13"/>
      <c r="AA59" s="6"/>
      <c r="AB59" s="106"/>
      <c r="AC59" s="90"/>
      <c r="AD59" s="17"/>
    </row>
    <row r="60" spans="2:30" ht="17.25" customHeight="1" thickBot="1">
      <c r="B60" s="94" t="s">
        <v>270</v>
      </c>
      <c r="C60" s="95"/>
      <c r="D60" s="93"/>
      <c r="E60" s="96"/>
      <c r="F60" s="97" t="str">
        <f>IF(C58&gt;C59,B58,IF(C58&lt;C59,B59,""))</f>
        <v>Pinches Barry</v>
      </c>
      <c r="G60" s="132" t="str">
        <f>Playlist!M53</f>
        <v>3</v>
      </c>
      <c r="H60" s="92"/>
      <c r="I60" s="92"/>
      <c r="J60" s="92"/>
      <c r="K60" s="92">
        <v>4</v>
      </c>
      <c r="L60" s="98" t="str">
        <f>IF(groups!L29=1,groups!A29,IF(groups!L30=1,groups!A30,IF(groups!L31=1,groups!A31,IF(groups!L32=1,groups!A32,""))))</f>
        <v>Robertson Neil</v>
      </c>
      <c r="M60" s="132" t="str">
        <f>Playlist!S69</f>
        <v>0</v>
      </c>
      <c r="N60" s="100"/>
      <c r="O60" s="90"/>
      <c r="P60" s="90"/>
      <c r="Q60" s="90"/>
      <c r="R60" s="90"/>
      <c r="S60" s="17"/>
      <c r="T60" s="90"/>
      <c r="U60" s="90"/>
      <c r="V60" s="90"/>
      <c r="W60" s="90"/>
      <c r="X60" s="6"/>
      <c r="Y60" s="6"/>
      <c r="Z60" s="13"/>
      <c r="AA60" s="6"/>
      <c r="AB60" s="106"/>
      <c r="AC60" s="90"/>
      <c r="AD60" s="17"/>
    </row>
    <row r="61" spans="2:30" ht="17.25" customHeight="1" thickBot="1">
      <c r="B61" s="90" t="s">
        <v>501</v>
      </c>
      <c r="D61" s="93"/>
      <c r="F61" s="97" t="str">
        <f>IF(C63&gt;C62,B63,IF(C63&lt;C62,B62,""))</f>
        <v>Habib Subah</v>
      </c>
      <c r="G61" s="132" t="str">
        <f>Playlist!N53</f>
        <v>0</v>
      </c>
      <c r="L61" s="97" t="str">
        <f>IF(G60&gt;G61,F60,IF(G60&lt;G61,F61,""))</f>
        <v>Pinches Barry</v>
      </c>
      <c r="M61" s="132" t="str">
        <f>Playlist!T69</f>
        <v>3</v>
      </c>
      <c r="N61" s="90"/>
      <c r="O61" s="90"/>
      <c r="P61" s="90"/>
      <c r="Q61" s="90"/>
      <c r="R61" s="90"/>
      <c r="S61" s="17"/>
      <c r="T61" s="90"/>
      <c r="U61" s="90"/>
      <c r="V61" s="90"/>
      <c r="W61" s="90"/>
      <c r="X61" s="6"/>
      <c r="Y61" s="6"/>
      <c r="Z61" s="13"/>
      <c r="AA61" s="6"/>
      <c r="AB61" s="106"/>
      <c r="AC61" s="90"/>
      <c r="AD61" s="17"/>
    </row>
    <row r="62" spans="1:30" ht="17.25" customHeight="1" thickBot="1">
      <c r="A62" s="89">
        <v>36</v>
      </c>
      <c r="B62" s="91" t="str">
        <f>IF(groups!BU29=1,groups!BJ29,IF(groups!BU30=1,groups!BJ30,IF(groups!BU31=1,groups!BJ31,IF(groups!BU32=1,groups!BJ32,""))))</f>
        <v>Habib Subah</v>
      </c>
      <c r="C62" s="132" t="str">
        <f>Playlist!Y63</f>
        <v>3</v>
      </c>
      <c r="D62" s="100"/>
      <c r="F62" s="94" t="s">
        <v>271</v>
      </c>
      <c r="G62" s="95"/>
      <c r="L62" s="94" t="s">
        <v>272</v>
      </c>
      <c r="N62" s="6"/>
      <c r="O62" s="6"/>
      <c r="P62" s="6"/>
      <c r="Q62" s="90"/>
      <c r="R62" s="90"/>
      <c r="S62" s="17"/>
      <c r="T62" s="6"/>
      <c r="U62" s="6"/>
      <c r="V62" s="6"/>
      <c r="W62" s="90"/>
      <c r="X62" s="6"/>
      <c r="Y62" s="6"/>
      <c r="Z62" s="13"/>
      <c r="AA62" s="6"/>
      <c r="AB62" s="106"/>
      <c r="AC62" s="90"/>
      <c r="AD62" s="17"/>
    </row>
    <row r="63" spans="1:30" ht="17.25" customHeight="1" thickBot="1">
      <c r="A63" s="89" t="s">
        <v>273</v>
      </c>
      <c r="B63" s="91" t="str">
        <f>IF(groups!L45=2,groups!A45,IF(groups!L46=2,groups!A46,IF(groups!L47=2,groups!A47,IF(groups!L48=2,groups!A48,""))))</f>
        <v>Weidner Thomas</v>
      </c>
      <c r="C63" s="132" t="str">
        <f>Playlist!Z63</f>
        <v>0</v>
      </c>
      <c r="D63" s="105"/>
      <c r="F63" s="6" t="s">
        <v>502</v>
      </c>
      <c r="L63" s="6" t="s">
        <v>446</v>
      </c>
      <c r="M63" s="13"/>
      <c r="N63" s="6"/>
      <c r="O63" s="6"/>
      <c r="P63" s="6"/>
      <c r="Q63" s="6"/>
      <c r="R63" s="6"/>
      <c r="S63" s="13"/>
      <c r="T63" s="6"/>
      <c r="U63" s="6"/>
      <c r="V63" s="6"/>
      <c r="W63" s="6"/>
      <c r="X63" s="6"/>
      <c r="Y63" s="6"/>
      <c r="Z63" s="13"/>
      <c r="AA63" s="6"/>
      <c r="AB63" s="106"/>
      <c r="AC63" s="90"/>
      <c r="AD63" s="17"/>
    </row>
    <row r="64" spans="2:30" ht="17.25" customHeight="1">
      <c r="B64" s="94" t="s">
        <v>274</v>
      </c>
      <c r="C64" s="95"/>
      <c r="L64" s="6"/>
      <c r="M64" s="13"/>
      <c r="N64" s="6"/>
      <c r="O64" s="6"/>
      <c r="P64" s="6"/>
      <c r="Q64" s="6"/>
      <c r="R64" s="6"/>
      <c r="S64" s="13"/>
      <c r="T64" s="6"/>
      <c r="U64" s="6"/>
      <c r="V64" s="6"/>
      <c r="W64" s="6"/>
      <c r="X64" s="6"/>
      <c r="Y64" s="6"/>
      <c r="Z64" s="13"/>
      <c r="AA64" s="6"/>
      <c r="AB64" s="106"/>
      <c r="AC64" s="90"/>
      <c r="AD64" s="17"/>
    </row>
    <row r="65" spans="2:30" ht="17.25" customHeight="1">
      <c r="B65" s="90" t="s">
        <v>501</v>
      </c>
      <c r="F65" s="101"/>
      <c r="L65" s="6"/>
      <c r="M65" s="13"/>
      <c r="N65" s="6"/>
      <c r="O65" s="6"/>
      <c r="P65" s="6"/>
      <c r="Q65" s="6"/>
      <c r="R65" s="6"/>
      <c r="S65" s="13"/>
      <c r="T65" s="6"/>
      <c r="U65" s="6"/>
      <c r="V65" s="6"/>
      <c r="W65" s="6"/>
      <c r="X65" s="6"/>
      <c r="Y65" s="6"/>
      <c r="Z65" s="13"/>
      <c r="AA65" s="6"/>
      <c r="AB65" s="106"/>
      <c r="AC65" s="6"/>
      <c r="AD65" s="13"/>
    </row>
    <row r="66" spans="1:30" ht="17.25" customHeight="1" thickBot="1">
      <c r="A66" s="90">
        <v>30</v>
      </c>
      <c r="B66" s="91" t="str">
        <f>IF(groups!BF45=1,groups!AT45,IF(groups!BF46=1,groups!AT46,IF(groups!BF47=1,groups!AT47,IF(groups!BF48=1,groups!AT48,IF(groups!BF49=1,groups!AT49,"")))))</f>
        <v>Wild Michael</v>
      </c>
      <c r="C66" s="132" t="str">
        <f>Playlist!M61</f>
        <v>3</v>
      </c>
      <c r="D66" s="92"/>
      <c r="G66" s="17"/>
      <c r="L66" s="6"/>
      <c r="M66" s="13"/>
      <c r="N66" s="6"/>
      <c r="O66" s="6"/>
      <c r="P66" s="6"/>
      <c r="Q66" s="6"/>
      <c r="R66" s="6"/>
      <c r="S66" s="13"/>
      <c r="T66" s="6"/>
      <c r="U66" s="6"/>
      <c r="V66" s="6"/>
      <c r="W66" s="6"/>
      <c r="X66" s="6"/>
      <c r="Y66" s="6"/>
      <c r="Z66" s="13"/>
      <c r="AA66" s="6"/>
      <c r="AB66" s="106"/>
      <c r="AC66" s="6"/>
      <c r="AD66" s="13"/>
    </row>
    <row r="67" spans="1:30" ht="17.25" customHeight="1" thickBot="1">
      <c r="A67" s="89" t="s">
        <v>275</v>
      </c>
      <c r="B67" s="91" t="str">
        <f>IF(groups!AA29=2,groups!P29,IF(groups!AA30=2,groups!P30,IF(groups!AA31=2,groups!P31,IF(groups!AA32=2,groups!P32,""))))</f>
        <v>Wagner Peter</v>
      </c>
      <c r="C67" s="132" t="str">
        <f>Playlist!N61</f>
        <v>1</v>
      </c>
      <c r="D67" s="99"/>
      <c r="G67" s="17"/>
      <c r="L67" s="6"/>
      <c r="M67" s="13"/>
      <c r="N67" s="6"/>
      <c r="O67" s="6"/>
      <c r="P67" s="6"/>
      <c r="Q67" s="6"/>
      <c r="R67" s="6"/>
      <c r="S67" s="13"/>
      <c r="T67" s="6"/>
      <c r="U67" s="6"/>
      <c r="V67" s="6"/>
      <c r="W67" s="6"/>
      <c r="X67" s="6"/>
      <c r="Y67" s="6"/>
      <c r="Z67" s="13"/>
      <c r="AA67" s="6"/>
      <c r="AB67" s="106"/>
      <c r="AC67" s="6"/>
      <c r="AD67" s="13"/>
    </row>
    <row r="68" spans="2:30" ht="17.25" customHeight="1" thickBot="1">
      <c r="B68" s="94" t="s">
        <v>276</v>
      </c>
      <c r="C68" s="95"/>
      <c r="D68" s="93"/>
      <c r="E68" s="92"/>
      <c r="F68" s="97" t="str">
        <f>IF(C66&gt;C67,B66,IF(C66&lt;C67,B67,""))</f>
        <v>Wild Michael</v>
      </c>
      <c r="G68" s="132" t="str">
        <f>Playlist!S53</f>
        <v>3</v>
      </c>
      <c r="H68" s="92"/>
      <c r="I68" s="92"/>
      <c r="J68" s="92"/>
      <c r="K68" s="92">
        <v>3</v>
      </c>
      <c r="L68" s="98" t="str">
        <f>IF(groups!L21=1,groups!A21,IF(groups!L22=1,groups!A22,IF(groups!L23=1,groups!A23,IF(groups!L24=1,groups!A24,""))))</f>
        <v>Doherty Ken</v>
      </c>
      <c r="M68" s="132" t="str">
        <f>Playlist!M69</f>
        <v>3</v>
      </c>
      <c r="N68" s="92"/>
      <c r="O68" s="90"/>
      <c r="P68" s="90"/>
      <c r="Q68" s="90"/>
      <c r="R68" s="90"/>
      <c r="S68" s="17"/>
      <c r="T68" s="90"/>
      <c r="U68" s="90"/>
      <c r="V68" s="90"/>
      <c r="W68" s="90"/>
      <c r="X68" s="6"/>
      <c r="Y68" s="6"/>
      <c r="Z68" s="13"/>
      <c r="AA68" s="6"/>
      <c r="AB68" s="106"/>
      <c r="AC68" s="6"/>
      <c r="AD68" s="13"/>
    </row>
    <row r="69" spans="2:30" ht="17.25" customHeight="1" thickBot="1">
      <c r="B69" s="90" t="s">
        <v>499</v>
      </c>
      <c r="D69" s="93"/>
      <c r="F69" s="97" t="str">
        <f>IF(C71&gt;C70,B71,IF(C71&lt;C70,B70,""))</f>
        <v>Maflin Kurt</v>
      </c>
      <c r="G69" s="132" t="str">
        <f>Playlist!T53</f>
        <v>2</v>
      </c>
      <c r="L69" s="97" t="str">
        <f>IF(G68&gt;G69,F68,IF(G68&lt;G69,F69,""))</f>
        <v>Wild Michael</v>
      </c>
      <c r="M69" s="132" t="str">
        <f>Playlist!N69</f>
        <v>2</v>
      </c>
      <c r="N69" s="99"/>
      <c r="O69" s="90"/>
      <c r="P69" s="90"/>
      <c r="Q69" s="90"/>
      <c r="R69" s="17"/>
      <c r="S69" s="6"/>
      <c r="T69" s="90"/>
      <c r="U69" s="90"/>
      <c r="V69" s="17"/>
      <c r="W69" s="6"/>
      <c r="X69" s="6"/>
      <c r="Y69" s="6"/>
      <c r="Z69" s="13"/>
      <c r="AA69" s="6"/>
      <c r="AB69" s="106"/>
      <c r="AC69" s="6"/>
      <c r="AD69" s="13"/>
    </row>
    <row r="70" spans="1:30" ht="17.25" customHeight="1" thickBot="1">
      <c r="A70" s="89">
        <v>35</v>
      </c>
      <c r="B70" s="91" t="str">
        <f>IF(groups!BU21=1,groups!BJ21,IF(groups!BU22=1,groups!BJ22,IF(groups!BU23=1,groups!BJ23,IF(groups!BU24=1,groups!BJ24,""))))</f>
        <v>Maflin Kurt</v>
      </c>
      <c r="C70" s="132" t="str">
        <f>Playlist!S63</f>
        <v>3</v>
      </c>
      <c r="D70" s="100"/>
      <c r="E70" s="90"/>
      <c r="F70" s="94" t="s">
        <v>277</v>
      </c>
      <c r="G70" s="95"/>
      <c r="L70" s="94" t="s">
        <v>278</v>
      </c>
      <c r="M70" s="13"/>
      <c r="N70" s="93"/>
      <c r="O70" s="90"/>
      <c r="P70" s="90"/>
      <c r="Q70" s="90"/>
      <c r="R70" s="17"/>
      <c r="S70" s="6"/>
      <c r="T70" s="90"/>
      <c r="U70" s="90"/>
      <c r="V70" s="17"/>
      <c r="W70" s="6"/>
      <c r="X70" s="6"/>
      <c r="Y70" s="6"/>
      <c r="Z70" s="13"/>
      <c r="AA70" s="6"/>
      <c r="AB70" s="106"/>
      <c r="AC70" s="6"/>
      <c r="AD70" s="13"/>
    </row>
    <row r="71" spans="1:30" ht="17.25" customHeight="1" thickBot="1">
      <c r="A71" s="89" t="s">
        <v>279</v>
      </c>
      <c r="B71" s="91" t="str">
        <f>IF(groups!L37=2,groups!A37,IF(groups!L38=2,groups!A38,IF(groups!L39=2,groups!A39,IF(groups!L40=2,groups!A40,""))))</f>
        <v>Hollenwäger Falk</v>
      </c>
      <c r="C71" s="132" t="str">
        <f>Playlist!T63</f>
        <v>0</v>
      </c>
      <c r="D71" s="90"/>
      <c r="E71" s="90"/>
      <c r="F71" s="6" t="s">
        <v>502</v>
      </c>
      <c r="G71" s="17"/>
      <c r="L71" s="6" t="s">
        <v>446</v>
      </c>
      <c r="M71" s="13"/>
      <c r="N71" s="93"/>
      <c r="O71" s="96"/>
      <c r="P71" s="92"/>
      <c r="Q71" s="97" t="str">
        <f>IF(M68&gt;M69,L68,IF(M67&lt;M69,L69,""))</f>
        <v>Doherty Ken</v>
      </c>
      <c r="R71" s="132" t="str">
        <f>Playlist!M71</f>
        <v>3</v>
      </c>
      <c r="S71" s="92"/>
      <c r="T71" s="90"/>
      <c r="U71" s="90"/>
      <c r="V71" s="17"/>
      <c r="W71" s="6"/>
      <c r="X71" s="6"/>
      <c r="Y71" s="6"/>
      <c r="Z71" s="13"/>
      <c r="AA71" s="6"/>
      <c r="AB71" s="106"/>
      <c r="AC71" s="6"/>
      <c r="AD71" s="13"/>
    </row>
    <row r="72" spans="2:30" ht="17.25" customHeight="1" thickBot="1">
      <c r="B72" s="94" t="s">
        <v>280</v>
      </c>
      <c r="C72" s="95"/>
      <c r="D72" s="90"/>
      <c r="E72" s="90"/>
      <c r="G72" s="17"/>
      <c r="L72" s="6"/>
      <c r="M72" s="13"/>
      <c r="N72" s="93"/>
      <c r="O72" s="6"/>
      <c r="P72" s="6"/>
      <c r="Q72" s="97" t="str">
        <f>IF(M76&gt;M77,L76,IF(M76&lt;M77,L77,""))</f>
        <v>Harold Dave</v>
      </c>
      <c r="R72" s="132" t="str">
        <f>Playlist!N71</f>
        <v>1</v>
      </c>
      <c r="S72" s="93"/>
      <c r="T72" s="90"/>
      <c r="U72" s="90"/>
      <c r="V72" s="17"/>
      <c r="W72" s="90"/>
      <c r="X72" s="90"/>
      <c r="Y72" s="90"/>
      <c r="Z72" s="17"/>
      <c r="AA72" s="90"/>
      <c r="AB72" s="106"/>
      <c r="AC72" s="6"/>
      <c r="AD72" s="13"/>
    </row>
    <row r="73" spans="2:30" ht="17.25" customHeight="1">
      <c r="B73" s="90" t="s">
        <v>501</v>
      </c>
      <c r="D73" s="90"/>
      <c r="E73" s="90"/>
      <c r="G73" s="17"/>
      <c r="L73" s="6"/>
      <c r="M73" s="13"/>
      <c r="N73" s="93"/>
      <c r="O73" s="6"/>
      <c r="P73" s="6"/>
      <c r="Q73" s="94" t="s">
        <v>281</v>
      </c>
      <c r="R73" s="13"/>
      <c r="S73" s="93"/>
      <c r="T73" s="90"/>
      <c r="U73" s="90"/>
      <c r="V73" s="17"/>
      <c r="W73" s="90"/>
      <c r="X73" s="90"/>
      <c r="Y73" s="90"/>
      <c r="Z73" s="17"/>
      <c r="AA73" s="90"/>
      <c r="AB73" s="106"/>
      <c r="AC73" s="6"/>
      <c r="AD73" s="13"/>
    </row>
    <row r="74" spans="1:30" ht="17.25" customHeight="1" thickBot="1">
      <c r="A74" s="89">
        <v>19</v>
      </c>
      <c r="B74" s="91" t="str">
        <f>IF(groups!AP21=1,groups!AE21,IF(groups!AP22=1,groups!AE22,IF(groups!AP23=1,groups!AE23,IF(groups!AP24=1,groups!AE24,""))))</f>
        <v>Harold Dave</v>
      </c>
      <c r="C74" s="132" t="str">
        <f>Playlist!G63</f>
        <v>3</v>
      </c>
      <c r="D74" s="92"/>
      <c r="E74" s="90"/>
      <c r="G74" s="17"/>
      <c r="L74" s="6"/>
      <c r="M74" s="13"/>
      <c r="N74" s="93"/>
      <c r="O74" s="6"/>
      <c r="P74" s="6"/>
      <c r="Q74" s="6" t="s">
        <v>341</v>
      </c>
      <c r="R74" s="13"/>
      <c r="S74" s="93"/>
      <c r="T74" s="90"/>
      <c r="U74" s="90"/>
      <c r="V74" s="17"/>
      <c r="W74" s="90"/>
      <c r="X74" s="90"/>
      <c r="Y74" s="90"/>
      <c r="Z74" s="17"/>
      <c r="AA74" s="90"/>
      <c r="AB74" s="106"/>
      <c r="AC74" s="6"/>
      <c r="AD74" s="13"/>
    </row>
    <row r="75" spans="1:30" ht="17.25" customHeight="1" thickBot="1">
      <c r="A75" s="89" t="s">
        <v>282</v>
      </c>
      <c r="B75" s="91" t="str">
        <f>IF(groups!AP61=2,groups!AE61,IF(groups!AP62=2,groups!AE62,IF(groups!AP63=2,groups!AE63,IF(groups!AP64=2,groups!AE64,""))))</f>
        <v>Meyer Hajo</v>
      </c>
      <c r="C75" s="132" t="str">
        <f>Playlist!H63</f>
        <v>0</v>
      </c>
      <c r="D75" s="93"/>
      <c r="E75" s="90"/>
      <c r="G75" s="17"/>
      <c r="L75" s="6"/>
      <c r="M75" s="13"/>
      <c r="N75" s="93"/>
      <c r="O75" s="6"/>
      <c r="P75" s="6"/>
      <c r="Q75" s="6"/>
      <c r="R75" s="13"/>
      <c r="S75" s="93"/>
      <c r="T75" s="90"/>
      <c r="U75" s="90"/>
      <c r="V75" s="17"/>
      <c r="W75" s="90"/>
      <c r="X75" s="90"/>
      <c r="Y75" s="90"/>
      <c r="Z75" s="17"/>
      <c r="AA75" s="90"/>
      <c r="AB75" s="106"/>
      <c r="AC75" s="6"/>
      <c r="AD75" s="13"/>
    </row>
    <row r="76" spans="2:30" ht="17.25" customHeight="1" thickBot="1">
      <c r="B76" s="94" t="s">
        <v>283</v>
      </c>
      <c r="C76" s="95"/>
      <c r="D76" s="93"/>
      <c r="E76" s="96"/>
      <c r="F76" s="97" t="str">
        <f>IF(C74&gt;C75,B74,IF(C74&lt;C75,B75,""))</f>
        <v>Harold Dave</v>
      </c>
      <c r="G76" s="132" t="str">
        <f>Playlist!Y53</f>
        <v>3</v>
      </c>
      <c r="H76" s="92"/>
      <c r="I76" s="92"/>
      <c r="J76" s="92"/>
      <c r="K76" s="92">
        <v>14</v>
      </c>
      <c r="L76" s="98" t="str">
        <f>IF(groups!AA45=1,groups!P45,IF(groups!AA46=1,groups!P46,IF(groups!AA47=1,groups!P47,IF(groups!AA48=1,groups!P48,""))))</f>
        <v>Dale Dominic</v>
      </c>
      <c r="M76" s="132" t="str">
        <f>Playlist!AE69</f>
        <v>2</v>
      </c>
      <c r="N76" s="100"/>
      <c r="O76" s="90"/>
      <c r="P76" s="90"/>
      <c r="Q76" s="90"/>
      <c r="R76" s="17"/>
      <c r="S76" s="93"/>
      <c r="T76" s="6"/>
      <c r="U76" s="6"/>
      <c r="V76" s="13"/>
      <c r="W76" s="90"/>
      <c r="X76" s="90"/>
      <c r="Y76" s="90"/>
      <c r="Z76" s="13"/>
      <c r="AA76" s="93"/>
      <c r="AB76" s="6"/>
      <c r="AC76" s="6"/>
      <c r="AD76" s="13"/>
    </row>
    <row r="77" spans="2:30" ht="17.25" customHeight="1" thickBot="1">
      <c r="B77" s="90" t="s">
        <v>501</v>
      </c>
      <c r="D77" s="93"/>
      <c r="E77" s="90"/>
      <c r="F77" s="97" t="str">
        <f>IF(C79&gt;C78,B79,IF(C79&lt;C78,B78,""))</f>
        <v>Kuldesh Johal</v>
      </c>
      <c r="G77" s="132" t="str">
        <f>Playlist!Z53</f>
        <v>0</v>
      </c>
      <c r="J77" s="90"/>
      <c r="L77" s="97" t="str">
        <f>IF(G76&gt;G77,F76,IF(G76&lt;G77,F77,""))</f>
        <v>Harold Dave</v>
      </c>
      <c r="M77" s="132" t="str">
        <f>Playlist!AF69</f>
        <v>3</v>
      </c>
      <c r="N77" s="90"/>
      <c r="O77" s="90"/>
      <c r="P77" s="90"/>
      <c r="Q77" s="90"/>
      <c r="R77" s="17"/>
      <c r="S77" s="93"/>
      <c r="T77" s="6"/>
      <c r="U77" s="6"/>
      <c r="V77" s="13"/>
      <c r="W77" s="90"/>
      <c r="X77" s="90"/>
      <c r="Y77" s="90"/>
      <c r="Z77" s="13"/>
      <c r="AA77" s="93"/>
      <c r="AB77" s="6"/>
      <c r="AC77" s="6"/>
      <c r="AD77" s="13"/>
    </row>
    <row r="78" spans="1:30" ht="17.25" customHeight="1" thickBot="1">
      <c r="A78" s="89" t="s">
        <v>284</v>
      </c>
      <c r="B78" s="91" t="str">
        <f>IF(groups!BU29=2,groups!BJ29,IF(groups!BU30=2,groups!BJ30,IF(groups!BU31=2,groups!BJ31,IF(groups!BU32=2,groups!BJ32,""))))</f>
        <v>Kuldesh Johal</v>
      </c>
      <c r="C78" s="132" t="str">
        <f>Playlist!AE50</f>
        <v>3</v>
      </c>
      <c r="D78" s="100"/>
      <c r="E78" s="90"/>
      <c r="F78" s="94" t="s">
        <v>285</v>
      </c>
      <c r="G78" s="95"/>
      <c r="J78" s="90"/>
      <c r="K78" s="90"/>
      <c r="L78" s="94" t="s">
        <v>286</v>
      </c>
      <c r="M78" s="17"/>
      <c r="N78" s="6"/>
      <c r="O78" s="6"/>
      <c r="P78" s="6"/>
      <c r="Q78" s="90"/>
      <c r="R78" s="13"/>
      <c r="S78" s="93"/>
      <c r="T78" s="6"/>
      <c r="U78" s="6"/>
      <c r="V78" s="13"/>
      <c r="W78" s="90"/>
      <c r="X78" s="90"/>
      <c r="Y78" s="90"/>
      <c r="Z78" s="13"/>
      <c r="AA78" s="93"/>
      <c r="AB78" s="6"/>
      <c r="AC78" s="6"/>
      <c r="AD78" s="13"/>
    </row>
    <row r="79" spans="1:30" ht="17.25" customHeight="1" thickBot="1">
      <c r="A79" s="89" t="s">
        <v>287</v>
      </c>
      <c r="B79" s="91" t="str">
        <f>IF(groups!BF37=2,groups!AT37,IF(groups!BF38=2,groups!AT38,IF(groups!BF39=2,groups!AT39,IF(groups!BF40=2,groups!AT40,""))))</f>
        <v>Tielemans Nick</v>
      </c>
      <c r="C79" s="132" t="str">
        <f>Playlist!AF50</f>
        <v>0</v>
      </c>
      <c r="D79" s="90"/>
      <c r="E79" s="90"/>
      <c r="F79" s="6" t="s">
        <v>502</v>
      </c>
      <c r="G79" s="17"/>
      <c r="J79" s="90"/>
      <c r="L79" s="6" t="s">
        <v>446</v>
      </c>
      <c r="M79" s="13"/>
      <c r="N79" s="6"/>
      <c r="O79" s="6"/>
      <c r="P79" s="6"/>
      <c r="Q79" s="6"/>
      <c r="R79" s="13"/>
      <c r="S79" s="93"/>
      <c r="T79" s="92"/>
      <c r="U79" s="103" t="str">
        <f>IF(R71&gt;R72,Q71,IF(R71&lt;R72,Q72,""))</f>
        <v>Doherty Ken</v>
      </c>
      <c r="V79" s="132" t="str">
        <f>Playlist!Y72</f>
        <v>3</v>
      </c>
      <c r="W79" s="92"/>
      <c r="X79" s="90"/>
      <c r="Y79" s="90"/>
      <c r="Z79" s="13"/>
      <c r="AA79" s="93"/>
      <c r="AB79" s="6"/>
      <c r="AC79" s="6"/>
      <c r="AD79" s="13"/>
    </row>
    <row r="80" spans="2:30" ht="17.25" customHeight="1" thickBot="1">
      <c r="B80" s="94" t="s">
        <v>288</v>
      </c>
      <c r="C80" s="95"/>
      <c r="D80" s="90"/>
      <c r="E80" s="90"/>
      <c r="G80" s="17"/>
      <c r="J80" s="90"/>
      <c r="L80" s="6"/>
      <c r="M80" s="13"/>
      <c r="N80" s="6"/>
      <c r="O80" s="6"/>
      <c r="P80" s="6"/>
      <c r="Q80" s="6"/>
      <c r="R80" s="13"/>
      <c r="S80" s="93"/>
      <c r="T80" s="6"/>
      <c r="U80" s="103" t="str">
        <f>IF(R87&gt;R88,Q87,IF(R87&lt;R88,Q88,""))</f>
        <v>Swail Joe</v>
      </c>
      <c r="V80" s="132" t="str">
        <f>Playlist!Z72</f>
        <v>2</v>
      </c>
      <c r="W80" s="93"/>
      <c r="X80" s="90"/>
      <c r="Y80" s="90"/>
      <c r="Z80" s="13"/>
      <c r="AA80" s="93"/>
      <c r="AB80" s="6"/>
      <c r="AC80" s="6"/>
      <c r="AD80" s="13"/>
    </row>
    <row r="81" spans="2:30" ht="17.25" customHeight="1">
      <c r="B81" s="6" t="s">
        <v>497</v>
      </c>
      <c r="D81" s="90"/>
      <c r="E81" s="90"/>
      <c r="G81" s="17"/>
      <c r="J81" s="90"/>
      <c r="L81" s="6"/>
      <c r="M81" s="13"/>
      <c r="N81" s="6"/>
      <c r="O81" s="6"/>
      <c r="P81" s="6"/>
      <c r="Q81" s="6"/>
      <c r="R81" s="13"/>
      <c r="S81" s="93"/>
      <c r="T81" s="6"/>
      <c r="U81" s="94" t="s">
        <v>289</v>
      </c>
      <c r="W81" s="93"/>
      <c r="X81" s="90"/>
      <c r="Y81" s="90"/>
      <c r="Z81" s="13"/>
      <c r="AA81" s="93"/>
      <c r="AB81" s="6"/>
      <c r="AC81" s="6"/>
      <c r="AD81" s="13"/>
    </row>
    <row r="82" spans="1:30" ht="17.25" customHeight="1" thickBot="1">
      <c r="A82" s="89">
        <v>27</v>
      </c>
      <c r="B82" s="91" t="str">
        <f>IF(groups!BF21=1,groups!AT21,IF(groups!BF22=1,groups!AT22,IF(groups!BF23=1,groups!AT23,IF(groups!BF24=1,groups!AT24,""))))</f>
        <v>Ford Tom</v>
      </c>
      <c r="C82" s="132" t="str">
        <f>Playlist!Y50</f>
        <v>3</v>
      </c>
      <c r="D82" s="92"/>
      <c r="E82" s="90"/>
      <c r="G82" s="17"/>
      <c r="J82" s="90"/>
      <c r="L82" s="6"/>
      <c r="M82" s="13"/>
      <c r="N82" s="6"/>
      <c r="O82" s="6"/>
      <c r="P82" s="6"/>
      <c r="Q82" s="6"/>
      <c r="R82" s="13"/>
      <c r="S82" s="93"/>
      <c r="T82" s="6"/>
      <c r="U82" s="6" t="s">
        <v>339</v>
      </c>
      <c r="V82" s="13"/>
      <c r="W82" s="93"/>
      <c r="X82" s="90"/>
      <c r="Y82" s="90"/>
      <c r="Z82" s="13"/>
      <c r="AA82" s="93"/>
      <c r="AB82" s="6"/>
      <c r="AC82" s="6"/>
      <c r="AD82" s="13"/>
    </row>
    <row r="83" spans="1:30" ht="17.25" customHeight="1" thickBot="1">
      <c r="A83" s="89" t="s">
        <v>290</v>
      </c>
      <c r="B83" s="91" t="str">
        <f>IF(groups!AA37=2,groups!P37,IF(groups!AA38=2,groups!P38,IF(groups!AA39=2,groups!P39,IF(groups!AA40=2,groups!P40,""))))</f>
        <v>Greatix Justin</v>
      </c>
      <c r="C83" s="132" t="str">
        <f>Playlist!Z50</f>
        <v>1</v>
      </c>
      <c r="D83" s="99"/>
      <c r="E83" s="90"/>
      <c r="G83" s="17"/>
      <c r="J83" s="90"/>
      <c r="L83" s="6"/>
      <c r="M83" s="13"/>
      <c r="N83" s="6"/>
      <c r="O83" s="6"/>
      <c r="P83" s="6"/>
      <c r="Q83" s="6"/>
      <c r="R83" s="13"/>
      <c r="S83" s="93"/>
      <c r="T83" s="6"/>
      <c r="U83" s="6"/>
      <c r="V83" s="13"/>
      <c r="W83" s="93"/>
      <c r="X83" s="90"/>
      <c r="Y83" s="90"/>
      <c r="Z83" s="13"/>
      <c r="AA83" s="93"/>
      <c r="AB83" s="6"/>
      <c r="AC83" s="6"/>
      <c r="AD83" s="13"/>
    </row>
    <row r="84" spans="1:30" ht="17.25" customHeight="1" thickBot="1">
      <c r="A84" s="102"/>
      <c r="B84" s="94" t="s">
        <v>291</v>
      </c>
      <c r="C84" s="95"/>
      <c r="D84" s="93"/>
      <c r="E84" s="92"/>
      <c r="F84" s="97" t="str">
        <f>IF(C82&gt;C83,B82,IF(C82&lt;C83,B83,""))</f>
        <v>Ford Tom</v>
      </c>
      <c r="G84" s="132" t="str">
        <f>Playlist!AE64</f>
        <v>3</v>
      </c>
      <c r="H84" s="92"/>
      <c r="I84" s="92"/>
      <c r="J84" s="92"/>
      <c r="K84" s="92">
        <v>6</v>
      </c>
      <c r="L84" s="98" t="str">
        <f>IF(groups!L45=1,groups!A45,IF(groups!L46=1,groups!A46,IF(groups!L47=1,groups!A47,IF(groups!L48=1,groups!A48,""))))</f>
        <v>Selby Mark</v>
      </c>
      <c r="M84" s="132" t="str">
        <f>Playlist!AK65</f>
        <v>3</v>
      </c>
      <c r="N84" s="92"/>
      <c r="O84" s="90"/>
      <c r="P84" s="90"/>
      <c r="Q84" s="90"/>
      <c r="R84" s="17"/>
      <c r="S84" s="93"/>
      <c r="T84" s="6"/>
      <c r="U84" s="6"/>
      <c r="V84" s="13"/>
      <c r="W84" s="93"/>
      <c r="X84" s="90"/>
      <c r="Y84" s="90"/>
      <c r="Z84" s="13"/>
      <c r="AA84" s="93"/>
      <c r="AB84" s="6"/>
      <c r="AC84" s="6"/>
      <c r="AD84" s="13"/>
    </row>
    <row r="85" spans="1:30" ht="17.25" customHeight="1" thickBot="1">
      <c r="A85" s="102"/>
      <c r="B85" s="6" t="s">
        <v>497</v>
      </c>
      <c r="D85" s="93"/>
      <c r="E85" s="90"/>
      <c r="F85" s="97" t="str">
        <f>IF(C87&gt;C86,B87,IF(C87&lt;C86,B86,""))</f>
        <v>Münstermann Lasse</v>
      </c>
      <c r="G85" s="132" t="str">
        <f>Playlist!AF64</f>
        <v>1</v>
      </c>
      <c r="L85" s="97" t="str">
        <f>IF(G84&gt;G85,F84,IF(G84&lt;G85,F85,""))</f>
        <v>Ford Tom</v>
      </c>
      <c r="M85" s="132" t="str">
        <f>Playlist!AL65</f>
        <v>1</v>
      </c>
      <c r="N85" s="99"/>
      <c r="O85" s="90"/>
      <c r="P85" s="90"/>
      <c r="Q85" s="90"/>
      <c r="R85" s="17"/>
      <c r="S85" s="93"/>
      <c r="T85" s="6"/>
      <c r="U85" s="6"/>
      <c r="V85" s="13"/>
      <c r="W85" s="93"/>
      <c r="X85" s="90"/>
      <c r="Y85" s="90"/>
      <c r="Z85" s="13"/>
      <c r="AA85" s="93"/>
      <c r="AB85" s="6"/>
      <c r="AC85" s="6"/>
      <c r="AD85" s="13"/>
    </row>
    <row r="86" spans="1:30" ht="17.25" customHeight="1" thickBot="1">
      <c r="A86" s="89">
        <v>38</v>
      </c>
      <c r="B86" s="91" t="str">
        <f>IF(groups!BU45=1,groups!BJ45,IF(groups!BU46=1,groups!BJ46,IF(groups!BU47=1,groups!BJ47,IF(groups!BU48=1,groups!BJ48,""))))</f>
        <v>Münstermann Lasse</v>
      </c>
      <c r="C86" s="132" t="str">
        <f>Playlist!G62</f>
        <v>3</v>
      </c>
      <c r="D86" s="100"/>
      <c r="E86" s="90"/>
      <c r="F86" s="94" t="s">
        <v>292</v>
      </c>
      <c r="G86" s="95"/>
      <c r="L86" s="94" t="s">
        <v>293</v>
      </c>
      <c r="M86" s="13"/>
      <c r="N86" s="93"/>
      <c r="O86" s="90"/>
      <c r="P86" s="90"/>
      <c r="Q86" s="90"/>
      <c r="R86" s="17"/>
      <c r="S86" s="93"/>
      <c r="T86" s="90"/>
      <c r="U86" s="90"/>
      <c r="V86" s="17"/>
      <c r="W86" s="93"/>
      <c r="X86" s="6"/>
      <c r="Y86" s="6"/>
      <c r="Z86" s="13"/>
      <c r="AA86" s="93"/>
      <c r="AB86" s="6"/>
      <c r="AC86" s="6"/>
      <c r="AD86" s="13"/>
    </row>
    <row r="87" spans="1:30" ht="17.25" customHeight="1" thickBot="1">
      <c r="A87" s="89" t="s">
        <v>294</v>
      </c>
      <c r="B87" s="91" t="str">
        <f>IF(groups!L29=2,groups!A29,IF(groups!L30=2,groups!A30,IF(groups!L31=2,groups!A31,IF(groups!L32=2,groups!A32,""))))</f>
        <v>Burot Mario</v>
      </c>
      <c r="C87" s="132" t="str">
        <f>Playlist!H62</f>
        <v>1</v>
      </c>
      <c r="D87" s="90"/>
      <c r="E87" s="90"/>
      <c r="F87" s="6" t="s">
        <v>687</v>
      </c>
      <c r="G87" s="17"/>
      <c r="L87" s="6" t="s">
        <v>503</v>
      </c>
      <c r="M87" s="13"/>
      <c r="N87" s="93"/>
      <c r="O87" s="92"/>
      <c r="P87" s="92"/>
      <c r="Q87" s="97" t="str">
        <f>IF(M84&gt;M85,L84,IF(M84&lt;M85,L85,""))</f>
        <v>Selby Mark</v>
      </c>
      <c r="R87" s="132" t="str">
        <f>Playlist!S71</f>
        <v>0</v>
      </c>
      <c r="S87" s="100"/>
      <c r="T87" s="90"/>
      <c r="U87" s="90"/>
      <c r="V87" s="17"/>
      <c r="W87" s="93"/>
      <c r="X87" s="6"/>
      <c r="Y87" s="6"/>
      <c r="Z87" s="13"/>
      <c r="AA87" s="93"/>
      <c r="AB87" s="6"/>
      <c r="AC87" s="6"/>
      <c r="AD87" s="13"/>
    </row>
    <row r="88" spans="1:30" ht="17.25" customHeight="1" thickBot="1">
      <c r="A88" s="109"/>
      <c r="B88" s="94" t="s">
        <v>295</v>
      </c>
      <c r="C88" s="95"/>
      <c r="D88" s="90"/>
      <c r="E88" s="90"/>
      <c r="G88" s="17"/>
      <c r="L88" s="6"/>
      <c r="M88" s="13"/>
      <c r="N88" s="93"/>
      <c r="O88" s="6"/>
      <c r="P88" s="6"/>
      <c r="Q88" s="97" t="str">
        <f>IF(M92&gt;M93,L92,IF(M92&lt;M93,L93,""))</f>
        <v>Swail Joe</v>
      </c>
      <c r="R88" s="132" t="str">
        <f>Playlist!T71</f>
        <v>3</v>
      </c>
      <c r="S88" s="90"/>
      <c r="T88" s="90"/>
      <c r="U88" s="90"/>
      <c r="V88" s="17"/>
      <c r="W88" s="93"/>
      <c r="X88" s="6"/>
      <c r="Y88" s="6"/>
      <c r="Z88" s="13"/>
      <c r="AA88" s="93"/>
      <c r="AB88" s="6"/>
      <c r="AC88" s="6"/>
      <c r="AD88" s="13"/>
    </row>
    <row r="89" spans="2:30" ht="17.25" customHeight="1">
      <c r="B89" s="90" t="s">
        <v>500</v>
      </c>
      <c r="C89" s="17"/>
      <c r="D89" s="90"/>
      <c r="E89" s="90"/>
      <c r="G89" s="17"/>
      <c r="L89" s="6"/>
      <c r="M89" s="13"/>
      <c r="N89" s="93"/>
      <c r="O89" s="6"/>
      <c r="P89" s="6"/>
      <c r="Q89" s="94" t="s">
        <v>296</v>
      </c>
      <c r="S89" s="90"/>
      <c r="T89" s="90"/>
      <c r="U89" s="90"/>
      <c r="V89" s="17"/>
      <c r="W89" s="93"/>
      <c r="X89" s="6"/>
      <c r="Y89" s="6"/>
      <c r="Z89" s="13"/>
      <c r="AA89" s="93"/>
      <c r="AB89" s="6"/>
      <c r="AC89" s="6"/>
      <c r="AD89" s="13"/>
    </row>
    <row r="90" spans="1:30" ht="17.25" customHeight="1" thickBot="1">
      <c r="A90" s="89">
        <v>22</v>
      </c>
      <c r="B90" s="91" t="str">
        <f>IF(groups!AP45=1,groups!AE45,IF(groups!AP46=1,groups!AE46,IF(groups!AP47=1,groups!AE47,IF(groups!AP48=1,groups!AE48,""))))</f>
        <v>Gray David</v>
      </c>
      <c r="C90" s="132" t="str">
        <f>Playlist!M62</f>
        <v>3</v>
      </c>
      <c r="D90" s="92"/>
      <c r="E90" s="90"/>
      <c r="G90" s="17"/>
      <c r="L90" s="6"/>
      <c r="M90" s="13"/>
      <c r="N90" s="93"/>
      <c r="O90" s="6"/>
      <c r="P90" s="6"/>
      <c r="Q90" s="6" t="s">
        <v>341</v>
      </c>
      <c r="R90" s="13"/>
      <c r="S90" s="90"/>
      <c r="T90" s="90"/>
      <c r="U90" s="90"/>
      <c r="V90" s="17"/>
      <c r="W90" s="93"/>
      <c r="X90" s="6"/>
      <c r="Y90" s="6"/>
      <c r="Z90" s="13"/>
      <c r="AA90" s="93"/>
      <c r="AB90" s="6"/>
      <c r="AC90" s="6"/>
      <c r="AD90" s="13"/>
    </row>
    <row r="91" spans="1:30" ht="17.25" customHeight="1" thickBot="1">
      <c r="A91" s="89" t="s">
        <v>297</v>
      </c>
      <c r="B91" s="91" t="str">
        <f>IF(groups!AP29=2,groups!AE29,IF(groups!AP30=2,groups!AE30,IF(groups!AP31=2,groups!AE31,IF(groups!AP32=2,groups!AE32,""))))</f>
        <v>Simon Jörg</v>
      </c>
      <c r="C91" s="132" t="str">
        <f>Playlist!N62</f>
        <v>1</v>
      </c>
      <c r="D91" s="93"/>
      <c r="E91" s="90"/>
      <c r="G91" s="17"/>
      <c r="L91" s="6"/>
      <c r="M91" s="13"/>
      <c r="N91" s="93"/>
      <c r="O91" s="6"/>
      <c r="P91" s="6"/>
      <c r="Q91" s="6"/>
      <c r="R91" s="13"/>
      <c r="S91" s="90"/>
      <c r="T91" s="90"/>
      <c r="U91" s="90"/>
      <c r="V91" s="17"/>
      <c r="W91" s="93"/>
      <c r="X91" s="6"/>
      <c r="Y91" s="6"/>
      <c r="Z91" s="13"/>
      <c r="AA91" s="93"/>
      <c r="AB91" s="6"/>
      <c r="AC91" s="6"/>
      <c r="AD91" s="13"/>
    </row>
    <row r="92" spans="1:30" ht="17.25" customHeight="1" thickBot="1">
      <c r="A92" s="102"/>
      <c r="B92" s="94" t="s">
        <v>298</v>
      </c>
      <c r="C92" s="95"/>
      <c r="D92" s="93"/>
      <c r="E92" s="96"/>
      <c r="F92" s="97" t="str">
        <f>IF(C90&gt;C91,B90,IF(C90&lt;C91,B91,""))</f>
        <v>Gray David</v>
      </c>
      <c r="G92" s="132" t="str">
        <f>Playlist!S64</f>
        <v>3</v>
      </c>
      <c r="H92" s="92"/>
      <c r="I92" s="92"/>
      <c r="J92" s="92"/>
      <c r="K92" s="92">
        <v>11</v>
      </c>
      <c r="L92" s="98" t="str">
        <f>IF(groups!AA21=1,groups!P21,IF(groups!AA22=1,groups!P22,IF(groups!AA23=1,groups!P23,IF(groups!AA24=1,groups!P24,""))))</f>
        <v>Swail Joe</v>
      </c>
      <c r="M92" s="132" t="str">
        <f>Playlist!Y65</f>
        <v>3</v>
      </c>
      <c r="N92" s="100"/>
      <c r="O92" s="6"/>
      <c r="P92" s="6"/>
      <c r="Q92" s="6"/>
      <c r="R92" s="13"/>
      <c r="S92" s="90"/>
      <c r="T92" s="90"/>
      <c r="U92" s="90"/>
      <c r="V92" s="17"/>
      <c r="W92" s="93"/>
      <c r="X92" s="6"/>
      <c r="Y92" s="6"/>
      <c r="Z92" s="13"/>
      <c r="AA92" s="93"/>
      <c r="AB92" s="6"/>
      <c r="AC92" s="6"/>
      <c r="AD92" s="13"/>
    </row>
    <row r="93" spans="1:30" ht="17.25" customHeight="1" thickBot="1">
      <c r="A93" s="110"/>
      <c r="B93" s="90" t="s">
        <v>500</v>
      </c>
      <c r="D93" s="93"/>
      <c r="E93" s="90"/>
      <c r="F93" s="97" t="str">
        <f>IF(C95&gt;C94,B95,IF(C95&lt;C94,B94,""))</f>
        <v>Rijsbergen van Rene</v>
      </c>
      <c r="G93" s="132" t="str">
        <f>Playlist!T64</f>
        <v>1</v>
      </c>
      <c r="J93" s="90"/>
      <c r="L93" s="97" t="str">
        <f>IF(G92&gt;G93,F92,IF(G92&lt;G93,F93,""))</f>
        <v>Gray David</v>
      </c>
      <c r="M93" s="132" t="str">
        <f>Playlist!Z65</f>
        <v>2</v>
      </c>
      <c r="N93" s="6"/>
      <c r="O93" s="6"/>
      <c r="P93" s="6"/>
      <c r="Q93" s="6"/>
      <c r="R93" s="13"/>
      <c r="S93" s="90"/>
      <c r="T93" s="90"/>
      <c r="U93" s="90"/>
      <c r="V93" s="17"/>
      <c r="W93" s="93"/>
      <c r="X93" s="6"/>
      <c r="Y93" s="6"/>
      <c r="Z93" s="13"/>
      <c r="AA93" s="93"/>
      <c r="AB93" s="6"/>
      <c r="AC93" s="6"/>
      <c r="AD93" s="13"/>
    </row>
    <row r="94" spans="1:30" ht="17.25" customHeight="1" thickBot="1">
      <c r="A94" s="89" t="s">
        <v>299</v>
      </c>
      <c r="B94" s="91" t="str">
        <f>IF(groups!BU37=2,groups!BJ37,IF(groups!BU38=2,groups!BJ38,IF(groups!BU39=2,groups!BJ39,IF(groups!BU40=2,groups!BJ40,""))))</f>
        <v>Faoro Thomas</v>
      </c>
      <c r="C94" s="132" t="str">
        <f>Playlist!AK50</f>
        <v>1</v>
      </c>
      <c r="D94" s="100"/>
      <c r="E94" s="90"/>
      <c r="F94" s="94" t="s">
        <v>300</v>
      </c>
      <c r="G94" s="95"/>
      <c r="J94" s="90"/>
      <c r="L94" s="94" t="s">
        <v>301</v>
      </c>
      <c r="N94" s="6"/>
      <c r="O94" s="6"/>
      <c r="P94" s="6"/>
      <c r="Q94" s="6"/>
      <c r="R94" s="13"/>
      <c r="S94" s="90"/>
      <c r="T94" s="90"/>
      <c r="U94" s="90"/>
      <c r="V94" s="17"/>
      <c r="W94" s="93"/>
      <c r="X94" s="92"/>
      <c r="Y94" s="104" t="str">
        <f>IF(V79&gt;V80,U79,IF(V79&lt;V80,U80,""))</f>
        <v>Doherty Ken</v>
      </c>
      <c r="Z94" s="132" t="str">
        <f>Playlist!M73</f>
        <v>3</v>
      </c>
      <c r="AA94" s="100"/>
      <c r="AB94" s="6"/>
      <c r="AC94" s="6"/>
      <c r="AD94" s="13"/>
    </row>
    <row r="95" spans="1:30" ht="17.25" customHeight="1" thickBot="1">
      <c r="A95" s="89" t="s">
        <v>302</v>
      </c>
      <c r="B95" s="91" t="str">
        <f>IF(groups!BF29=2,groups!AT29,IF(groups!BF30=2,groups!AT30,IF(groups!BF31=2,groups!AT31,IF(groups!BF32=2,groups!AT32,""))))</f>
        <v>Rijsbergen van Rene</v>
      </c>
      <c r="C95" s="132" t="str">
        <f>Playlist!AL50</f>
        <v>3</v>
      </c>
      <c r="D95" s="90"/>
      <c r="E95" s="90"/>
      <c r="F95" s="6" t="s">
        <v>687</v>
      </c>
      <c r="G95" s="17"/>
      <c r="J95" s="90"/>
      <c r="L95" s="6" t="s">
        <v>503</v>
      </c>
      <c r="M95" s="13"/>
      <c r="N95" s="6"/>
      <c r="O95" s="6"/>
      <c r="P95" s="6"/>
      <c r="Q95" s="6"/>
      <c r="R95" s="13"/>
      <c r="S95" s="90"/>
      <c r="T95" s="90"/>
      <c r="U95" s="90"/>
      <c r="V95" s="17"/>
      <c r="W95" s="93"/>
      <c r="X95" s="6"/>
      <c r="Y95" s="104" t="str">
        <f>IF(V111&gt;V112,U111,IF(V111&lt;V112,U112,""))</f>
        <v>McCulloch Ian</v>
      </c>
      <c r="Z95" s="132" t="str">
        <f>Playlist!N73</f>
        <v>2</v>
      </c>
      <c r="AA95" s="105"/>
      <c r="AB95" s="6"/>
      <c r="AC95" s="6"/>
      <c r="AD95" s="13"/>
    </row>
    <row r="96" spans="2:30" ht="17.25" customHeight="1">
      <c r="B96" s="94" t="s">
        <v>303</v>
      </c>
      <c r="C96" s="95"/>
      <c r="D96" s="90"/>
      <c r="E96" s="90"/>
      <c r="G96" s="17"/>
      <c r="J96" s="90"/>
      <c r="L96" s="6"/>
      <c r="M96" s="13"/>
      <c r="N96" s="6"/>
      <c r="O96" s="6"/>
      <c r="P96" s="6"/>
      <c r="Q96" s="6"/>
      <c r="R96" s="13"/>
      <c r="S96" s="90"/>
      <c r="T96" s="90"/>
      <c r="U96" s="90"/>
      <c r="V96" s="17"/>
      <c r="W96" s="93"/>
      <c r="X96" s="6"/>
      <c r="Y96" s="94" t="s">
        <v>304</v>
      </c>
      <c r="Z96" s="5"/>
      <c r="AA96" s="6"/>
      <c r="AB96" s="6"/>
      <c r="AC96" s="6"/>
      <c r="AD96" s="13"/>
    </row>
    <row r="97" spans="2:30" ht="17.25" customHeight="1">
      <c r="B97" s="6" t="s">
        <v>497</v>
      </c>
      <c r="C97" s="17"/>
      <c r="D97" s="90"/>
      <c r="E97" s="90"/>
      <c r="G97" s="17"/>
      <c r="J97" s="90"/>
      <c r="K97" s="90"/>
      <c r="L97" s="90"/>
      <c r="M97" s="17"/>
      <c r="N97" s="90"/>
      <c r="O97" s="90"/>
      <c r="P97" s="90"/>
      <c r="Q97" s="90"/>
      <c r="R97" s="17"/>
      <c r="S97" s="90"/>
      <c r="T97" s="90"/>
      <c r="U97" s="90"/>
      <c r="V97" s="17"/>
      <c r="W97" s="93"/>
      <c r="X97" s="6"/>
      <c r="Y97" s="6" t="s">
        <v>338</v>
      </c>
      <c r="Z97" s="13"/>
      <c r="AA97" s="6"/>
      <c r="AB97" s="6"/>
      <c r="AC97" s="6"/>
      <c r="AD97" s="13"/>
    </row>
    <row r="98" spans="1:30" ht="17.25" customHeight="1" thickBot="1">
      <c r="A98" s="89">
        <v>26</v>
      </c>
      <c r="B98" s="91" t="str">
        <f>IF(groups!BF13=1,groups!AT13,IF(groups!BF14=1,groups!AT14,IF(groups!BF15=1,groups!AT15,IF(groups!BF16=1,groups!AT16,""))))</f>
        <v>Davis Mark</v>
      </c>
      <c r="C98" s="132" t="str">
        <f>Playlist!G51</f>
        <v>3</v>
      </c>
      <c r="D98" s="92"/>
      <c r="E98" s="90"/>
      <c r="G98" s="17"/>
      <c r="J98" s="90"/>
      <c r="K98" s="90"/>
      <c r="L98" s="90"/>
      <c r="M98" s="17"/>
      <c r="N98" s="90"/>
      <c r="O98" s="90"/>
      <c r="P98" s="90"/>
      <c r="Q98" s="90"/>
      <c r="R98" s="17"/>
      <c r="S98" s="90"/>
      <c r="T98" s="6"/>
      <c r="U98" s="6"/>
      <c r="V98" s="13"/>
      <c r="W98" s="93"/>
      <c r="X98" s="6"/>
      <c r="Y98" s="6"/>
      <c r="Z98" s="13"/>
      <c r="AA98" s="6"/>
      <c r="AB98" s="6"/>
      <c r="AC98" s="6"/>
      <c r="AD98" s="13"/>
    </row>
    <row r="99" spans="1:30" ht="17.25" customHeight="1" thickBot="1">
      <c r="A99" s="89" t="s">
        <v>305</v>
      </c>
      <c r="B99" s="91" t="str">
        <f>IF(groups!AA61=2,groups!P61,IF(groups!AA62=2,groups!P62,IF(groups!AA63=2,groups!P63,IF(groups!AA64=2,groups!P64,""))))</f>
        <v>Brecel Luca</v>
      </c>
      <c r="C99" s="132" t="str">
        <f>Playlist!H51</f>
        <v>2</v>
      </c>
      <c r="D99" s="99"/>
      <c r="E99" s="90"/>
      <c r="G99" s="17"/>
      <c r="J99" s="90"/>
      <c r="K99" s="90"/>
      <c r="L99" s="90"/>
      <c r="M99" s="17"/>
      <c r="N99" s="90"/>
      <c r="O99" s="90"/>
      <c r="P99" s="90"/>
      <c r="Q99" s="90"/>
      <c r="R99" s="17"/>
      <c r="S99" s="90"/>
      <c r="T99" s="6"/>
      <c r="U99" s="6"/>
      <c r="W99" s="93"/>
      <c r="X99" s="90"/>
      <c r="Y99" s="6"/>
      <c r="Z99" s="13"/>
      <c r="AA99" s="6"/>
      <c r="AB99" s="6"/>
      <c r="AC99" s="6"/>
      <c r="AD99" s="13"/>
    </row>
    <row r="100" spans="1:30" ht="17.25" customHeight="1" thickBot="1">
      <c r="A100" s="102"/>
      <c r="B100" s="94" t="s">
        <v>306</v>
      </c>
      <c r="C100" s="95"/>
      <c r="D100" s="93"/>
      <c r="E100" s="92"/>
      <c r="F100" s="97" t="str">
        <f>IF(C98&gt;C99,B98,IF(C98&lt;C99,B99,""))</f>
        <v>Davis Mark</v>
      </c>
      <c r="G100" s="132" t="str">
        <f>Playlist!S52</f>
        <v>2</v>
      </c>
      <c r="H100" s="92"/>
      <c r="I100" s="92"/>
      <c r="J100" s="92"/>
      <c r="K100" s="92">
        <v>7</v>
      </c>
      <c r="L100" s="98" t="str">
        <f>IF(groups!L53=1,groups!A53,IF(groups!L54=1,groups!A54,IF(groups!L55=1,groups!A55,IF(groups!L56=1,groups!A56,""))))</f>
        <v>White Jimmy</v>
      </c>
      <c r="M100" s="132" t="str">
        <f>Playlist!AE70</f>
        <v>3</v>
      </c>
      <c r="N100" s="92"/>
      <c r="O100" s="6"/>
      <c r="P100" s="6"/>
      <c r="Q100" s="6"/>
      <c r="R100" s="13"/>
      <c r="S100" s="6"/>
      <c r="T100" s="6"/>
      <c r="U100" s="6"/>
      <c r="V100" s="13"/>
      <c r="W100" s="93"/>
      <c r="X100" s="6"/>
      <c r="Y100" s="6"/>
      <c r="Z100" s="13"/>
      <c r="AA100" s="6"/>
      <c r="AB100" s="6"/>
      <c r="AC100" s="6"/>
      <c r="AD100" s="13"/>
    </row>
    <row r="101" spans="1:30" ht="17.25" customHeight="1" thickBot="1">
      <c r="A101" s="102"/>
      <c r="B101" s="90" t="s">
        <v>498</v>
      </c>
      <c r="D101" s="93"/>
      <c r="F101" s="97" t="str">
        <f>IF(C103&gt;C102,B103,IF(C103&lt;C102,B102,""))</f>
        <v>Williams Philip</v>
      </c>
      <c r="G101" s="132" t="str">
        <f>Playlist!T52</f>
        <v>3</v>
      </c>
      <c r="L101" s="97" t="str">
        <f>IF(G100&gt;G101,F100,IF(G100&lt;G101,F101,""))</f>
        <v>Williams Philip</v>
      </c>
      <c r="M101" s="132" t="str">
        <f>Playlist!AF70</f>
        <v>2</v>
      </c>
      <c r="N101" s="99"/>
      <c r="O101" s="6"/>
      <c r="P101" s="6"/>
      <c r="Q101" s="6"/>
      <c r="R101" s="13"/>
      <c r="S101" s="6"/>
      <c r="T101" s="6"/>
      <c r="U101" s="6"/>
      <c r="V101" s="13"/>
      <c r="W101" s="93"/>
      <c r="X101" s="6"/>
      <c r="Y101" s="6"/>
      <c r="Z101" s="13"/>
      <c r="AA101" s="6"/>
      <c r="AB101" s="6"/>
      <c r="AC101" s="6"/>
      <c r="AD101" s="13"/>
    </row>
    <row r="102" spans="1:30" ht="17.25" customHeight="1" thickBot="1">
      <c r="A102" s="89">
        <v>39</v>
      </c>
      <c r="B102" s="91" t="str">
        <f>IF(groups!BU53=1,groups!BJ53,IF(groups!BC54=1,groups!BJ54,IF(groups!BU55=1,groups!BJ55,IF(groups!BU56=1,groups!BJ56,""))))</f>
        <v>Santos Itaro</v>
      </c>
      <c r="C102" s="132" t="str">
        <f>Playlist!Y51</f>
        <v>1</v>
      </c>
      <c r="D102" s="100"/>
      <c r="F102" s="94" t="s">
        <v>307</v>
      </c>
      <c r="G102" s="95"/>
      <c r="L102" s="94" t="s">
        <v>308</v>
      </c>
      <c r="N102" s="93"/>
      <c r="O102" s="6"/>
      <c r="P102" s="6"/>
      <c r="Q102" s="6"/>
      <c r="R102" s="13"/>
      <c r="S102" s="6"/>
      <c r="T102" s="6"/>
      <c r="U102" s="6"/>
      <c r="V102" s="13"/>
      <c r="W102" s="93"/>
      <c r="X102" s="6"/>
      <c r="Y102" s="6"/>
      <c r="Z102" s="13"/>
      <c r="AA102" s="6"/>
      <c r="AB102" s="6"/>
      <c r="AC102" s="6"/>
      <c r="AD102" s="13"/>
    </row>
    <row r="103" spans="1:30" ht="15.75" thickBot="1">
      <c r="A103" s="89" t="s">
        <v>309</v>
      </c>
      <c r="B103" s="91" t="str">
        <f>IF(groups!L5=2,groups!A5,IF(groups!L6=2,groups!A6,IF(groups!L7=2,groups!A7,IF(groups!L8=2,groups!A8,""))))</f>
        <v>Williams Philip</v>
      </c>
      <c r="C103" s="132" t="str">
        <f>Playlist!Z51</f>
        <v>3</v>
      </c>
      <c r="F103" s="6" t="s">
        <v>447</v>
      </c>
      <c r="L103" s="6" t="s">
        <v>340</v>
      </c>
      <c r="M103" s="13"/>
      <c r="N103" s="93"/>
      <c r="O103" s="6"/>
      <c r="P103" s="6"/>
      <c r="Q103" s="6"/>
      <c r="R103" s="13"/>
      <c r="S103" s="6"/>
      <c r="T103" s="6"/>
      <c r="U103" s="6"/>
      <c r="V103" s="13"/>
      <c r="W103" s="93"/>
      <c r="X103" s="6"/>
      <c r="Y103" s="6"/>
      <c r="Z103" s="13"/>
      <c r="AA103" s="6"/>
      <c r="AB103" s="6"/>
      <c r="AC103" s="6"/>
      <c r="AD103" s="13"/>
    </row>
    <row r="104" spans="2:30" ht="15.75" thickBot="1">
      <c r="B104" s="94" t="s">
        <v>310</v>
      </c>
      <c r="C104" s="95"/>
      <c r="F104" s="6"/>
      <c r="L104" s="6"/>
      <c r="M104" s="13"/>
      <c r="N104" s="93"/>
      <c r="O104" s="92"/>
      <c r="P104" s="92"/>
      <c r="Q104" s="97" t="str">
        <f>IF(M100&gt;M101,L100,IF(M100&lt;M101,L101,""))</f>
        <v>White Jimmy</v>
      </c>
      <c r="R104" s="132" t="str">
        <f>Playlist!Y71</f>
        <v>0</v>
      </c>
      <c r="S104" s="6"/>
      <c r="T104" s="6"/>
      <c r="U104" s="6"/>
      <c r="V104" s="13"/>
      <c r="W104" s="93"/>
      <c r="X104" s="6"/>
      <c r="Y104" s="6"/>
      <c r="Z104" s="13"/>
      <c r="AA104" s="6"/>
      <c r="AB104" s="6"/>
      <c r="AC104" s="6"/>
      <c r="AD104" s="13"/>
    </row>
    <row r="105" spans="2:30" ht="15.75" thickBot="1">
      <c r="B105" s="90" t="s">
        <v>498</v>
      </c>
      <c r="F105" s="6"/>
      <c r="L105" s="6"/>
      <c r="M105" s="13"/>
      <c r="N105" s="93"/>
      <c r="O105" s="6"/>
      <c r="P105" s="6"/>
      <c r="Q105" s="97" t="str">
        <f>IF(M108&gt;M109,L108,IF(M108&lt;M109,L109,""))</f>
        <v>Day Ryan</v>
      </c>
      <c r="R105" s="132" t="str">
        <f>Playlist!Z71</f>
        <v>3</v>
      </c>
      <c r="S105" s="99"/>
      <c r="T105" s="6"/>
      <c r="U105" s="6"/>
      <c r="V105" s="13"/>
      <c r="W105" s="93"/>
      <c r="X105" s="6"/>
      <c r="Y105" s="6"/>
      <c r="Z105" s="13"/>
      <c r="AA105" s="6"/>
      <c r="AB105" s="6"/>
      <c r="AC105" s="6"/>
      <c r="AD105" s="13"/>
    </row>
    <row r="106" spans="1:30" ht="15.75" thickBot="1">
      <c r="A106" s="89">
        <v>23</v>
      </c>
      <c r="B106" s="91" t="str">
        <f>IF(groups!AP53=1,groups!AE53,IF(groups!AP54=1,groups!AE54,IF(groups!AP55=1,groups!AE55,IF(groups!AP56=1,groups!AE56,""))))</f>
        <v>Walden Ricky</v>
      </c>
      <c r="C106" s="132" t="str">
        <f>Playlist!M63</f>
        <v>3</v>
      </c>
      <c r="D106" s="92"/>
      <c r="L106" s="6"/>
      <c r="M106" s="13"/>
      <c r="N106" s="93"/>
      <c r="O106" s="6"/>
      <c r="P106" s="6"/>
      <c r="Q106" s="94" t="s">
        <v>311</v>
      </c>
      <c r="R106" s="13"/>
      <c r="S106" s="93"/>
      <c r="T106" s="6"/>
      <c r="U106" s="6"/>
      <c r="V106" s="13"/>
      <c r="W106" s="93"/>
      <c r="X106" s="6"/>
      <c r="Y106" s="6"/>
      <c r="Z106" s="13"/>
      <c r="AA106" s="6"/>
      <c r="AB106" s="6"/>
      <c r="AC106" s="6"/>
      <c r="AD106" s="13"/>
    </row>
    <row r="107" spans="1:30" ht="15.75" thickBot="1">
      <c r="A107" s="89" t="s">
        <v>312</v>
      </c>
      <c r="B107" s="91" t="str">
        <f>IF(groups!AP5=2,groups!AE5,IF(groups!AP6=2,groups!AE6,IF(groups!AP7=2,groups!AE7,IF(groups!AP8=2,groups!AE8,""))))</f>
        <v>Kusan Sanjin</v>
      </c>
      <c r="C107" s="132" t="str">
        <f>Playlist!N63</f>
        <v>0</v>
      </c>
      <c r="D107" s="99"/>
      <c r="M107" s="13"/>
      <c r="N107" s="93"/>
      <c r="O107" s="6"/>
      <c r="P107" s="6"/>
      <c r="Q107" s="6" t="s">
        <v>341</v>
      </c>
      <c r="R107" s="13"/>
      <c r="S107" s="93"/>
      <c r="T107" s="6"/>
      <c r="U107" s="6"/>
      <c r="V107" s="13"/>
      <c r="W107" s="93"/>
      <c r="X107" s="6"/>
      <c r="Y107" s="6"/>
      <c r="Z107" s="13"/>
      <c r="AA107" s="6"/>
      <c r="AB107" s="6"/>
      <c r="AC107" s="6"/>
      <c r="AD107" s="13"/>
    </row>
    <row r="108" spans="2:30" ht="15.75" thickBot="1">
      <c r="B108" s="94" t="s">
        <v>313</v>
      </c>
      <c r="C108" s="95"/>
      <c r="D108" s="93"/>
      <c r="E108" s="111"/>
      <c r="F108" s="97" t="str">
        <f>IF(C106&gt;C107,B106,IF(C106&lt;C107,B107,""))</f>
        <v>Walden Ricky</v>
      </c>
      <c r="G108" s="132" t="str">
        <f>Playlist!G53</f>
        <v>3</v>
      </c>
      <c r="H108" s="92"/>
      <c r="I108" s="92"/>
      <c r="J108" s="92"/>
      <c r="K108" s="92">
        <v>10</v>
      </c>
      <c r="L108" s="98" t="str">
        <f>IF(groups!AA13=1,groups!P13,IF(groups!AA14=1,groups!P14,IF(groups!AA15=1,groups!P15,IF(groups!AA16=1,groups!P16,""))))</f>
        <v>Day Ryan</v>
      </c>
      <c r="M108" s="132" t="str">
        <f>Playlist!Y69</f>
        <v>3</v>
      </c>
      <c r="N108" s="100"/>
      <c r="O108" s="6"/>
      <c r="P108" s="6"/>
      <c r="Q108" s="6"/>
      <c r="R108" s="13"/>
      <c r="S108" s="93"/>
      <c r="T108" s="6"/>
      <c r="U108" s="6"/>
      <c r="V108" s="13"/>
      <c r="W108" s="93"/>
      <c r="X108" s="6"/>
      <c r="Y108" s="6"/>
      <c r="Z108" s="13"/>
      <c r="AA108" s="6"/>
      <c r="AB108" s="6"/>
      <c r="AC108" s="6"/>
      <c r="AD108" s="13"/>
    </row>
    <row r="109" spans="2:30" ht="15.75" thickBot="1">
      <c r="B109" s="90" t="s">
        <v>501</v>
      </c>
      <c r="D109" s="93"/>
      <c r="F109" s="97" t="str">
        <f>IF(C111&gt;C110,B111,IF(C111&lt;C110,B110,""))</f>
        <v>Lippe Sascha</v>
      </c>
      <c r="G109" s="132" t="str">
        <f>Playlist!H53</f>
        <v>0</v>
      </c>
      <c r="L109" s="97" t="str">
        <f>IF(G108&gt;G109,F108,IF(G108&lt;G109,F109,""))</f>
        <v>Walden Ricky</v>
      </c>
      <c r="M109" s="132" t="str">
        <f>Playlist!Z69</f>
        <v>2</v>
      </c>
      <c r="N109" s="6"/>
      <c r="O109" s="6"/>
      <c r="P109" s="6"/>
      <c r="Q109" s="6"/>
      <c r="R109" s="13"/>
      <c r="S109" s="93"/>
      <c r="T109" s="6"/>
      <c r="U109" s="6"/>
      <c r="V109" s="13"/>
      <c r="W109" s="93"/>
      <c r="X109" s="6"/>
      <c r="Y109" s="6"/>
      <c r="Z109" s="13"/>
      <c r="AA109" s="6"/>
      <c r="AB109" s="6"/>
      <c r="AC109" s="6"/>
      <c r="AD109" s="13"/>
    </row>
    <row r="110" spans="1:30" ht="15.75" thickBot="1">
      <c r="A110" s="89" t="s">
        <v>314</v>
      </c>
      <c r="B110" s="91" t="str">
        <f>IF(groups!BU61=2,groups!BJ61,IF(groups!BU62=2,groups!BJ62,IF(groups!BU63=2,groups!BJ63,IF(groups!BU64=2,groups!BJ64,""))))</f>
        <v>Lippe Sascha</v>
      </c>
      <c r="C110" s="132" t="str">
        <f>Playlist!M51</f>
        <v>3</v>
      </c>
      <c r="D110" s="100"/>
      <c r="F110" s="94" t="s">
        <v>315</v>
      </c>
      <c r="G110" s="95"/>
      <c r="L110" s="94" t="s">
        <v>316</v>
      </c>
      <c r="N110" s="6"/>
      <c r="O110" s="6"/>
      <c r="P110" s="6"/>
      <c r="Q110" s="6"/>
      <c r="R110" s="13"/>
      <c r="S110" s="93"/>
      <c r="T110" s="6"/>
      <c r="U110" s="6"/>
      <c r="V110" s="13"/>
      <c r="W110" s="93"/>
      <c r="X110" s="6"/>
      <c r="Y110" s="6"/>
      <c r="Z110" s="13"/>
      <c r="AA110" s="6"/>
      <c r="AB110" s="6"/>
      <c r="AC110" s="6"/>
      <c r="AD110" s="13"/>
    </row>
    <row r="111" spans="1:30" ht="15.75" thickBot="1">
      <c r="A111" s="89" t="s">
        <v>317</v>
      </c>
      <c r="B111" s="91" t="str">
        <f>IF(groups!BF5=2,groups!AT5,IF(groups!BF6=2,groups!AT6,IF(groups!BF7=2,groups!AT7,IF(groups!BF8=2,groups!AT8,""))))</f>
        <v>Ruppert Christian</v>
      </c>
      <c r="C111" s="132" t="str">
        <f>Playlist!N51</f>
        <v>0</v>
      </c>
      <c r="F111" s="6" t="s">
        <v>502</v>
      </c>
      <c r="L111" s="6" t="s">
        <v>446</v>
      </c>
      <c r="M111" s="13"/>
      <c r="N111" s="6"/>
      <c r="O111" s="6"/>
      <c r="P111" s="6"/>
      <c r="Q111" s="6"/>
      <c r="R111" s="13"/>
      <c r="S111" s="93"/>
      <c r="T111" s="96"/>
      <c r="U111" s="103" t="str">
        <f>IF(R104&gt;R105,Q104,IF(R104&lt;R105,Q105,""))</f>
        <v>Day Ryan</v>
      </c>
      <c r="V111" s="132" t="str">
        <f>Playlist!AK72</f>
        <v>1</v>
      </c>
      <c r="W111" s="100"/>
      <c r="X111" s="6"/>
      <c r="Y111" s="6"/>
      <c r="Z111" s="13"/>
      <c r="AA111" s="6"/>
      <c r="AB111" s="6"/>
      <c r="AC111" s="6"/>
      <c r="AD111" s="13"/>
    </row>
    <row r="112" spans="2:30" ht="15.75" thickBot="1">
      <c r="B112" s="94" t="s">
        <v>318</v>
      </c>
      <c r="C112" s="95"/>
      <c r="F112" s="101"/>
      <c r="L112" s="6"/>
      <c r="M112" s="13"/>
      <c r="N112" s="6"/>
      <c r="O112" s="6"/>
      <c r="P112" s="6"/>
      <c r="Q112" s="6"/>
      <c r="R112" s="13"/>
      <c r="S112" s="93"/>
      <c r="T112" s="6"/>
      <c r="U112" s="103" t="str">
        <f>IF(R120&gt;R121,Q120,IF(R120&lt;R121,Q121,""))</f>
        <v>McCulloch Ian</v>
      </c>
      <c r="V112" s="132" t="str">
        <f>Playlist!AL72</f>
        <v>3</v>
      </c>
      <c r="W112" s="105"/>
      <c r="X112" s="6"/>
      <c r="Y112" s="6"/>
      <c r="Z112" s="13"/>
      <c r="AA112" s="6"/>
      <c r="AB112" s="6"/>
      <c r="AC112" s="6"/>
      <c r="AD112" s="13"/>
    </row>
    <row r="113" spans="2:30" ht="15">
      <c r="B113" s="90" t="s">
        <v>498</v>
      </c>
      <c r="L113" s="6"/>
      <c r="M113" s="13"/>
      <c r="N113" s="6"/>
      <c r="O113" s="6"/>
      <c r="P113" s="6"/>
      <c r="Q113" s="6"/>
      <c r="R113" s="13"/>
      <c r="S113" s="93"/>
      <c r="T113" s="6"/>
      <c r="U113" s="94" t="s">
        <v>319</v>
      </c>
      <c r="V113" s="13"/>
      <c r="W113" s="6"/>
      <c r="X113" s="6"/>
      <c r="Y113" s="6"/>
      <c r="Z113" s="13"/>
      <c r="AA113" s="6"/>
      <c r="AB113" s="6"/>
      <c r="AC113" s="6"/>
      <c r="AD113" s="13"/>
    </row>
    <row r="114" spans="1:30" ht="15.75" thickBot="1">
      <c r="A114" s="89">
        <v>18</v>
      </c>
      <c r="B114" s="91" t="str">
        <f>IF(groups!AP13=1,groups!AE13,IF(groups!AP14=1,groups!AE14,IF(groups!AP15=1,groups!AE15,IF(groups!AP16=1,groups!AE16,""))))</f>
        <v>McCulloch Ian</v>
      </c>
      <c r="C114" s="132" t="str">
        <f>Playlist!Y61</f>
        <v>3</v>
      </c>
      <c r="D114" s="92"/>
      <c r="L114" s="6"/>
      <c r="M114" s="13"/>
      <c r="N114" s="6"/>
      <c r="O114" s="6"/>
      <c r="P114" s="6"/>
      <c r="Q114" s="6"/>
      <c r="R114" s="13"/>
      <c r="S114" s="93"/>
      <c r="T114" s="6"/>
      <c r="U114" s="6" t="s">
        <v>339</v>
      </c>
      <c r="V114" s="13"/>
      <c r="W114" s="6"/>
      <c r="X114" s="6"/>
      <c r="Y114" s="6"/>
      <c r="Z114" s="13"/>
      <c r="AA114" s="6"/>
      <c r="AB114" s="6"/>
      <c r="AC114" s="6"/>
      <c r="AD114" s="13"/>
    </row>
    <row r="115" spans="1:34" ht="15.75" thickBot="1">
      <c r="A115" s="89" t="s">
        <v>320</v>
      </c>
      <c r="B115" s="91" t="str">
        <f>IF(groups!AP37=2,groups!AE37,IF(groups!AP38=2,groups!AE38,IF(groups!AP39=2,groups!AE39,IF(groups!AP40=2,groups!AE40,""))))</f>
        <v>Smith Warren</v>
      </c>
      <c r="C115" s="132" t="str">
        <f>Playlist!Z61</f>
        <v>0</v>
      </c>
      <c r="D115" s="99"/>
      <c r="L115" s="6"/>
      <c r="M115" s="13"/>
      <c r="N115" s="6"/>
      <c r="O115" s="6"/>
      <c r="P115" s="6"/>
      <c r="Q115" s="6"/>
      <c r="R115" s="13"/>
      <c r="S115" s="93"/>
      <c r="T115" s="6"/>
      <c r="U115" s="6"/>
      <c r="V115" s="13"/>
      <c r="W115" s="6"/>
      <c r="X115" s="6"/>
      <c r="Y115" s="6"/>
      <c r="Z115" s="6"/>
      <c r="AA115" s="13"/>
      <c r="AB115" s="6"/>
      <c r="AC115" s="13"/>
      <c r="AD115" s="13"/>
      <c r="AE115" s="6"/>
      <c r="AF115" s="6"/>
      <c r="AG115" s="6"/>
      <c r="AH115" s="13"/>
    </row>
    <row r="116" spans="2:34" ht="15.75" thickBot="1">
      <c r="B116" s="94" t="s">
        <v>321</v>
      </c>
      <c r="C116" s="95"/>
      <c r="D116" s="93"/>
      <c r="E116" s="96"/>
      <c r="F116" s="97" t="str">
        <f>IF(C114&gt;C115,B114,IF(C114&lt;C115,B115,""))</f>
        <v>McCulloch Ian</v>
      </c>
      <c r="G116" s="132" t="str">
        <f>Playlist!G52</f>
        <v>3</v>
      </c>
      <c r="H116" s="92"/>
      <c r="I116" s="92"/>
      <c r="J116" s="92"/>
      <c r="K116" s="92">
        <v>15</v>
      </c>
      <c r="L116" s="98" t="str">
        <f>IF(groups!AA53=1,groups!P53,IF(groups!AA54=1,groups!P54,IF(groups!AA55=1,groups!P55,IF(groups!AA56=1,groups!P56,""))))</f>
        <v>King Mark</v>
      </c>
      <c r="M116" s="132" t="str">
        <f>Playlist!Y70</f>
        <v>0</v>
      </c>
      <c r="N116" s="92"/>
      <c r="O116" s="6"/>
      <c r="P116" s="6"/>
      <c r="Q116" s="6"/>
      <c r="R116" s="13"/>
      <c r="S116" s="93"/>
      <c r="T116" s="6"/>
      <c r="U116" s="6"/>
      <c r="V116" s="13"/>
      <c r="W116" s="6"/>
      <c r="X116" s="6"/>
      <c r="Y116" s="6"/>
      <c r="Z116" s="6"/>
      <c r="AA116" s="13"/>
      <c r="AB116" s="6"/>
      <c r="AC116" s="13"/>
      <c r="AD116" s="13"/>
      <c r="AE116" s="6"/>
      <c r="AF116" s="6"/>
      <c r="AG116" s="6"/>
      <c r="AH116" s="13"/>
    </row>
    <row r="117" spans="2:34" ht="15.75" thickBot="1">
      <c r="B117" s="90" t="s">
        <v>499</v>
      </c>
      <c r="D117" s="93"/>
      <c r="F117" s="97" t="str">
        <f>IF(C119&gt;C118,B119,IF(C119&lt;C118,B118,""))</f>
        <v>Michie Jimmy</v>
      </c>
      <c r="G117" s="132" t="str">
        <f>Playlist!H52</f>
        <v>1</v>
      </c>
      <c r="L117" s="97" t="str">
        <f>IF(G116&gt;G117,F116,IF(G116&lt;G117,F117,""))</f>
        <v>McCulloch Ian</v>
      </c>
      <c r="M117" s="132" t="str">
        <f>Playlist!Z70</f>
        <v>3</v>
      </c>
      <c r="N117" s="99"/>
      <c r="O117" s="6"/>
      <c r="P117" s="6"/>
      <c r="Q117" s="6"/>
      <c r="R117" s="13"/>
      <c r="S117" s="93"/>
      <c r="T117" s="6"/>
      <c r="U117" s="6"/>
      <c r="V117" s="13"/>
      <c r="W117" s="6"/>
      <c r="X117" s="6"/>
      <c r="Y117" s="6"/>
      <c r="Z117" s="6"/>
      <c r="AA117" s="13"/>
      <c r="AB117" s="6"/>
      <c r="AC117" s="13"/>
      <c r="AD117" s="13"/>
      <c r="AE117" s="6"/>
      <c r="AF117" s="6"/>
      <c r="AG117" s="6"/>
      <c r="AH117" s="13"/>
    </row>
    <row r="118" spans="1:34" ht="15.75" thickBot="1">
      <c r="A118" s="89" t="s">
        <v>322</v>
      </c>
      <c r="B118" s="91" t="str">
        <f>IF(groups!BU5=2,groups!BJ5,IF(groups!BU6=2,groups!BJ6,IF(groups!BU7=2,groups!BJ7,IF(groups!BU8=2,groups!BJ8,""))))</f>
        <v>Michie Jimmy</v>
      </c>
      <c r="C118" s="132" t="str">
        <f>Playlist!AK51</f>
        <v>3</v>
      </c>
      <c r="D118" s="100"/>
      <c r="F118" s="94" t="s">
        <v>323</v>
      </c>
      <c r="G118" s="95"/>
      <c r="L118" s="94" t="s">
        <v>324</v>
      </c>
      <c r="M118" s="13"/>
      <c r="N118" s="93"/>
      <c r="O118" s="6"/>
      <c r="P118" s="6"/>
      <c r="Q118" s="6"/>
      <c r="R118" s="13"/>
      <c r="S118" s="93"/>
      <c r="T118" s="6"/>
      <c r="U118" s="6"/>
      <c r="V118" s="13"/>
      <c r="W118" s="6"/>
      <c r="X118" s="6"/>
      <c r="Y118" s="6"/>
      <c r="Z118" s="6"/>
      <c r="AA118" s="13"/>
      <c r="AB118" s="6"/>
      <c r="AC118" s="13"/>
      <c r="AD118" s="13"/>
      <c r="AE118" s="6"/>
      <c r="AF118" s="6"/>
      <c r="AG118" s="6"/>
      <c r="AH118" s="13"/>
    </row>
    <row r="119" spans="1:34" ht="15.75" thickBot="1">
      <c r="A119" s="89" t="s">
        <v>325</v>
      </c>
      <c r="B119" s="91" t="str">
        <f>IF(groups!BF61=2,groups!AT61,IF(groups!BF62=2,groups!AT62,IF(groups!BF63=2,groups!AT63,IF(groups!BF64=2,groups!AT64,IF(groups!BF65=2,groups!AT65,"")))))</f>
        <v>Brandmeier Wolfgang</v>
      </c>
      <c r="C119" s="132" t="str">
        <f>Playlist!AL51</f>
        <v>1</v>
      </c>
      <c r="F119" s="6" t="s">
        <v>447</v>
      </c>
      <c r="G119" s="17"/>
      <c r="L119" s="6" t="s">
        <v>340</v>
      </c>
      <c r="M119" s="13"/>
      <c r="N119" s="93"/>
      <c r="O119" s="6"/>
      <c r="P119" s="6"/>
      <c r="Q119" s="6"/>
      <c r="S119" s="100"/>
      <c r="T119" s="6"/>
      <c r="U119" s="6"/>
      <c r="V119" s="13"/>
      <c r="W119" s="6"/>
      <c r="X119" s="6"/>
      <c r="Y119" s="6"/>
      <c r="Z119" s="6"/>
      <c r="AA119" s="13"/>
      <c r="AB119" s="6"/>
      <c r="AC119" s="13"/>
      <c r="AD119" s="13"/>
      <c r="AE119" s="6"/>
      <c r="AF119" s="6"/>
      <c r="AG119" s="6"/>
      <c r="AH119" s="13"/>
    </row>
    <row r="120" spans="2:34" ht="15.75" thickBot="1">
      <c r="B120" s="94" t="s">
        <v>326</v>
      </c>
      <c r="C120" s="95"/>
      <c r="L120" s="6"/>
      <c r="M120" s="13"/>
      <c r="N120" s="93"/>
      <c r="O120" s="96"/>
      <c r="P120" s="92"/>
      <c r="Q120" s="97" t="str">
        <f>IF(M116&gt;M117,L116,IF(M116&lt;M117,L117,""))</f>
        <v>McCulloch Ian</v>
      </c>
      <c r="R120" s="132" t="str">
        <f>Playlist!AE71</f>
        <v>3</v>
      </c>
      <c r="S120" s="6"/>
      <c r="T120" s="6"/>
      <c r="U120" s="6"/>
      <c r="V120" s="13"/>
      <c r="W120" s="6"/>
      <c r="X120" s="6"/>
      <c r="Y120" s="6"/>
      <c r="Z120" s="6"/>
      <c r="AA120" s="13"/>
      <c r="AB120" s="6"/>
      <c r="AC120" s="13"/>
      <c r="AD120" s="13"/>
      <c r="AE120" s="6"/>
      <c r="AF120" s="6"/>
      <c r="AG120" s="6"/>
      <c r="AH120" s="13"/>
    </row>
    <row r="121" spans="2:34" ht="15.75" thickBot="1">
      <c r="B121" s="90" t="s">
        <v>498</v>
      </c>
      <c r="E121" s="101"/>
      <c r="F121" s="6"/>
      <c r="G121" s="95"/>
      <c r="L121" s="6"/>
      <c r="M121" s="13"/>
      <c r="N121" s="93"/>
      <c r="O121" s="6"/>
      <c r="P121" s="6"/>
      <c r="Q121" s="97" t="str">
        <f>IF(M124&gt;M125,L124,IF(M124&lt;M125,L125,""))</f>
        <v>Murphy Shaun</v>
      </c>
      <c r="R121" s="132" t="str">
        <f>Playlist!AF71</f>
        <v>0</v>
      </c>
      <c r="S121" s="6"/>
      <c r="T121" s="6"/>
      <c r="U121" s="6"/>
      <c r="V121" s="13"/>
      <c r="W121" s="6"/>
      <c r="X121" s="6"/>
      <c r="Y121" s="6"/>
      <c r="Z121" s="6"/>
      <c r="AA121" s="13"/>
      <c r="AB121" s="6"/>
      <c r="AC121" s="13"/>
      <c r="AD121" s="13"/>
      <c r="AE121" s="6"/>
      <c r="AF121" s="6"/>
      <c r="AG121" s="6"/>
      <c r="AH121" s="13"/>
    </row>
    <row r="122" spans="1:34" ht="15.75" thickBot="1">
      <c r="A122" s="89">
        <v>34</v>
      </c>
      <c r="B122" s="91" t="str">
        <f>IF(groups!BU13=1,groups!BJ13,IF(groups!BU14=1,groups!BJ14,IF(groups!BU15=1,groups!BJ15,IF(groups!BU16=1,groups!BJ16,""))))</f>
        <v>Couch Matthew</v>
      </c>
      <c r="C122" s="132" t="str">
        <f>Playlist!AE52</f>
        <v>3</v>
      </c>
      <c r="D122" s="92"/>
      <c r="L122" s="6"/>
      <c r="M122" s="13"/>
      <c r="N122" s="93"/>
      <c r="O122" s="6"/>
      <c r="P122" s="6"/>
      <c r="Q122" s="94" t="s">
        <v>327</v>
      </c>
      <c r="S122" s="6"/>
      <c r="T122" s="6"/>
      <c r="U122" s="6"/>
      <c r="V122" s="13"/>
      <c r="W122" s="6"/>
      <c r="X122" s="6"/>
      <c r="Y122" s="6"/>
      <c r="Z122" s="6"/>
      <c r="AA122" s="13"/>
      <c r="AB122" s="6"/>
      <c r="AC122" s="13"/>
      <c r="AD122" s="13"/>
      <c r="AE122" s="6"/>
      <c r="AF122" s="6"/>
      <c r="AG122" s="6"/>
      <c r="AH122" s="13"/>
    </row>
    <row r="123" spans="1:34" ht="15.75" thickBot="1">
      <c r="A123" s="89" t="s">
        <v>328</v>
      </c>
      <c r="B123" s="91" t="str">
        <f>IF(groups!L61=2,groups!A61,IF(groups!L62=2,groups!A62,IF(groups!L63=2,groups!A63,IF(groups!L64=2,groups!A64,""))))</f>
        <v>Popovic Miro</v>
      </c>
      <c r="C123" s="132" t="str">
        <f>Playlist!AF52</f>
        <v>0</v>
      </c>
      <c r="D123" s="99"/>
      <c r="G123" s="17"/>
      <c r="L123" s="6"/>
      <c r="M123" s="13"/>
      <c r="N123" s="93"/>
      <c r="O123" s="6"/>
      <c r="P123" s="6"/>
      <c r="Q123" s="6" t="s">
        <v>341</v>
      </c>
      <c r="R123" s="13"/>
      <c r="S123" s="6"/>
      <c r="T123" s="6"/>
      <c r="U123" s="6"/>
      <c r="V123" s="13"/>
      <c r="W123" s="6"/>
      <c r="X123" s="6"/>
      <c r="Y123" s="6"/>
      <c r="Z123" s="6"/>
      <c r="AA123" s="13"/>
      <c r="AB123" s="6"/>
      <c r="AC123" s="13"/>
      <c r="AD123" s="13"/>
      <c r="AE123" s="6"/>
      <c r="AF123" s="6"/>
      <c r="AG123" s="6"/>
      <c r="AH123" s="13"/>
    </row>
    <row r="124" spans="2:34" ht="15.75" thickBot="1">
      <c r="B124" s="94" t="s">
        <v>329</v>
      </c>
      <c r="C124" s="95"/>
      <c r="D124" s="93"/>
      <c r="E124" s="96"/>
      <c r="F124" s="97" t="str">
        <f>IF(C122&gt;C123,B122,IF(C122&lt;C123,B123,""))</f>
        <v>Couch Matthew</v>
      </c>
      <c r="G124" s="132" t="str">
        <f>Playlist!AE53</f>
        <v>0</v>
      </c>
      <c r="H124" s="92"/>
      <c r="I124" s="92"/>
      <c r="J124" s="92"/>
      <c r="K124" s="92">
        <v>2</v>
      </c>
      <c r="L124" s="98" t="str">
        <f>IF(groups!L13=1,groups!A13,IF(groups!L14=1,groups!A14,IF(groups!L15=1,groups!A15,IF(groups!L16=1,groups!A16,""))))</f>
        <v>Murphy Shaun</v>
      </c>
      <c r="M124" s="132" t="str">
        <f>Playlist!S70</f>
        <v>3</v>
      </c>
      <c r="N124" s="100"/>
      <c r="O124" s="6"/>
      <c r="P124" s="6"/>
      <c r="Q124" s="6"/>
      <c r="R124" s="13"/>
      <c r="S124" s="6"/>
      <c r="T124" s="13"/>
      <c r="U124" s="6"/>
      <c r="V124" s="13"/>
      <c r="W124" s="6"/>
      <c r="X124" s="6"/>
      <c r="Y124" s="6"/>
      <c r="Z124" s="6"/>
      <c r="AA124" s="13"/>
      <c r="AB124" s="6"/>
      <c r="AC124" s="13"/>
      <c r="AD124" s="13"/>
      <c r="AE124" s="6"/>
      <c r="AF124" s="6"/>
      <c r="AG124" s="6"/>
      <c r="AH124" s="13"/>
    </row>
    <row r="125" spans="2:34" ht="15.75" thickBot="1">
      <c r="B125" s="6" t="s">
        <v>447</v>
      </c>
      <c r="D125" s="93"/>
      <c r="F125" s="97" t="str">
        <f>IF(C127&gt;C126,B127,IF(C127&lt;C126,B126,""))</f>
        <v>Einsle Patrick</v>
      </c>
      <c r="G125" s="132" t="str">
        <f>Playlist!AF53</f>
        <v>3</v>
      </c>
      <c r="L125" s="97" t="str">
        <f>IF(G124&gt;G125,F124,IF(G124&lt;G125,F125,""))</f>
        <v>Einsle Patrick</v>
      </c>
      <c r="M125" s="132" t="str">
        <f>Playlist!T70</f>
        <v>0</v>
      </c>
      <c r="N125" s="6"/>
      <c r="O125" s="6"/>
      <c r="P125" s="6"/>
      <c r="Q125" s="6"/>
      <c r="R125" s="13"/>
      <c r="S125" s="6"/>
      <c r="T125" s="13"/>
      <c r="U125" s="6"/>
      <c r="V125" s="13"/>
      <c r="W125" s="6"/>
      <c r="X125" s="6"/>
      <c r="Y125" s="6"/>
      <c r="Z125" s="6"/>
      <c r="AA125" s="13"/>
      <c r="AB125" s="6"/>
      <c r="AC125" s="13"/>
      <c r="AD125" s="13"/>
      <c r="AE125" s="6"/>
      <c r="AF125" s="6"/>
      <c r="AG125" s="6"/>
      <c r="AH125" s="13"/>
    </row>
    <row r="126" spans="1:34" ht="15.75" thickBot="1">
      <c r="A126" s="89">
        <v>31</v>
      </c>
      <c r="B126" s="91" t="str">
        <f>IF(groups!BF53=1,groups!AT53,IF(groups!BF54=1,groups!AT54,IF(groups!BF55=1,groups!AT55,IF(groups!BF56=1,groups!AT56,IF(groups!BF57=1,groups!AT57,"")))))</f>
        <v>Einsle Patrick</v>
      </c>
      <c r="C126" s="132" t="str">
        <f>Playlist!AK52</f>
        <v>3</v>
      </c>
      <c r="D126" s="100"/>
      <c r="F126" s="94" t="s">
        <v>330</v>
      </c>
      <c r="G126" s="95"/>
      <c r="K126" s="101"/>
      <c r="L126" s="94" t="s">
        <v>331</v>
      </c>
      <c r="N126" s="6"/>
      <c r="O126" s="6"/>
      <c r="P126" s="6"/>
      <c r="Q126" s="6"/>
      <c r="R126" s="13"/>
      <c r="S126" s="6"/>
      <c r="T126" s="13"/>
      <c r="U126" s="6"/>
      <c r="V126" s="13"/>
      <c r="W126" s="6"/>
      <c r="X126" s="6"/>
      <c r="Y126" s="6"/>
      <c r="Z126" s="6"/>
      <c r="AA126" s="13"/>
      <c r="AB126" s="6"/>
      <c r="AC126" s="13"/>
      <c r="AD126" s="13"/>
      <c r="AE126" s="6"/>
      <c r="AF126" s="6"/>
      <c r="AG126" s="6"/>
      <c r="AH126" s="13"/>
    </row>
    <row r="127" spans="1:34" ht="15.75" thickBot="1">
      <c r="A127" s="89" t="s">
        <v>332</v>
      </c>
      <c r="B127" s="91" t="str">
        <f>IF(groups!AA5=2,groups!P5,IF(groups!AA6=2,groups!P6,IF(groups!AA7=2,groups!P7,IF(groups!AA8=2,groups!P8,""))))</f>
        <v>Egger Thomas</v>
      </c>
      <c r="C127" s="132" t="str">
        <f>Playlist!AL52</f>
        <v>1</v>
      </c>
      <c r="D127" s="105"/>
      <c r="F127" s="6" t="s">
        <v>502</v>
      </c>
      <c r="L127" s="6" t="s">
        <v>340</v>
      </c>
      <c r="M127" s="13"/>
      <c r="N127" s="6"/>
      <c r="O127" s="6"/>
      <c r="P127" s="6"/>
      <c r="Q127" s="6"/>
      <c r="R127" s="13"/>
      <c r="S127" s="6"/>
      <c r="T127" s="13"/>
      <c r="U127" s="6"/>
      <c r="V127" s="13"/>
      <c r="W127" s="6"/>
      <c r="X127" s="6"/>
      <c r="Y127" s="6"/>
      <c r="Z127" s="6"/>
      <c r="AA127" s="13"/>
      <c r="AB127" s="6"/>
      <c r="AC127" s="13"/>
      <c r="AD127" s="13"/>
      <c r="AE127" s="6"/>
      <c r="AF127" s="6"/>
      <c r="AG127" s="6"/>
      <c r="AH127" s="13"/>
    </row>
    <row r="128" spans="2:34" ht="15">
      <c r="B128" s="94" t="s">
        <v>333</v>
      </c>
      <c r="C128" s="95"/>
      <c r="F128" s="6"/>
      <c r="L128" s="13"/>
      <c r="M128" s="6"/>
      <c r="N128" s="6"/>
      <c r="O128" s="13"/>
      <c r="P128" s="6"/>
      <c r="Q128" s="6"/>
      <c r="R128" s="13"/>
      <c r="S128" s="6"/>
      <c r="T128" s="6"/>
      <c r="U128" s="13"/>
      <c r="V128" s="6"/>
      <c r="W128" s="6"/>
      <c r="X128" s="6"/>
      <c r="Y128" s="6"/>
      <c r="Z128" s="6"/>
      <c r="AA128" s="13"/>
      <c r="AB128" s="6"/>
      <c r="AC128" s="13"/>
      <c r="AD128" s="13"/>
      <c r="AE128" s="6"/>
      <c r="AF128" s="6"/>
      <c r="AG128" s="6"/>
      <c r="AH128" s="13"/>
    </row>
    <row r="129" spans="2:34" ht="15">
      <c r="B129" s="6" t="s">
        <v>447</v>
      </c>
      <c r="F129" s="6"/>
      <c r="L129" s="13"/>
      <c r="M129" s="6"/>
      <c r="N129" s="6"/>
      <c r="O129" s="13"/>
      <c r="P129" s="6"/>
      <c r="Q129" s="6"/>
      <c r="R129" s="13"/>
      <c r="S129" s="6"/>
      <c r="T129" s="6"/>
      <c r="U129" s="13"/>
      <c r="V129" s="6"/>
      <c r="W129" s="6"/>
      <c r="X129" s="6"/>
      <c r="Y129" s="6"/>
      <c r="Z129" s="6"/>
      <c r="AA129" s="6"/>
      <c r="AB129" s="13"/>
      <c r="AC129" s="6"/>
      <c r="AD129" s="13"/>
      <c r="AE129" s="6"/>
      <c r="AF129" s="6"/>
      <c r="AG129" s="6"/>
      <c r="AH129" s="13"/>
    </row>
    <row r="130" spans="1:31" ht="15">
      <c r="A130" s="102"/>
      <c r="B130" s="6"/>
      <c r="F130" s="6"/>
      <c r="L130" s="13"/>
      <c r="M130" s="6"/>
      <c r="N130" s="6"/>
      <c r="O130" s="13"/>
      <c r="P130" s="6"/>
      <c r="Q130" s="6"/>
      <c r="R130" s="13"/>
      <c r="S130" s="6"/>
      <c r="T130" s="6"/>
      <c r="U130" s="13"/>
      <c r="V130" s="6"/>
      <c r="W130" s="6"/>
      <c r="X130" s="6"/>
      <c r="Y130" s="13"/>
      <c r="Z130" s="6"/>
      <c r="AA130" s="6"/>
      <c r="AB130" s="13"/>
      <c r="AC130" s="6"/>
      <c r="AD130" s="13"/>
      <c r="AE130" s="6"/>
    </row>
    <row r="131" spans="1:31" ht="15">
      <c r="A131" s="102"/>
      <c r="B131" s="6"/>
      <c r="F131" s="6"/>
      <c r="L131" s="13"/>
      <c r="M131" s="6"/>
      <c r="N131" s="6"/>
      <c r="O131" s="13"/>
      <c r="P131" s="6"/>
      <c r="Q131" s="6"/>
      <c r="R131" s="13"/>
      <c r="S131" s="6"/>
      <c r="T131" s="6"/>
      <c r="U131" s="13"/>
      <c r="V131" s="6"/>
      <c r="W131" s="6"/>
      <c r="X131" s="6"/>
      <c r="Y131" s="13"/>
      <c r="Z131" s="6"/>
      <c r="AA131" s="6"/>
      <c r="AB131" s="13"/>
      <c r="AC131" s="6"/>
      <c r="AD131" s="13"/>
      <c r="AE131" s="6"/>
    </row>
    <row r="132" spans="1:31" ht="15">
      <c r="A132" s="102"/>
      <c r="B132" s="6"/>
      <c r="F132" s="6"/>
      <c r="L132" s="13"/>
      <c r="M132" s="6"/>
      <c r="N132" s="6"/>
      <c r="O132" s="13"/>
      <c r="P132" s="6"/>
      <c r="Q132" s="6"/>
      <c r="R132" s="13"/>
      <c r="S132" s="6"/>
      <c r="T132" s="6"/>
      <c r="U132" s="13"/>
      <c r="V132" s="6"/>
      <c r="W132" s="6"/>
      <c r="X132" s="6"/>
      <c r="Y132" s="13"/>
      <c r="Z132" s="6"/>
      <c r="AA132" s="6"/>
      <c r="AB132" s="13"/>
      <c r="AC132" s="6"/>
      <c r="AD132" s="13"/>
      <c r="AE132" s="6"/>
    </row>
    <row r="133" spans="1:31" ht="15">
      <c r="A133" s="102"/>
      <c r="B133" s="6"/>
      <c r="F133" s="6"/>
      <c r="L133" s="13"/>
      <c r="M133" s="6"/>
      <c r="N133" s="6"/>
      <c r="O133" s="13"/>
      <c r="P133" s="6"/>
      <c r="Q133" s="6"/>
      <c r="R133" s="13"/>
      <c r="S133" s="6"/>
      <c r="T133" s="6"/>
      <c r="U133" s="13"/>
      <c r="V133" s="6"/>
      <c r="W133" s="6"/>
      <c r="X133" s="6"/>
      <c r="Y133" s="13"/>
      <c r="Z133" s="6"/>
      <c r="AA133" s="6"/>
      <c r="AB133" s="13"/>
      <c r="AC133" s="6"/>
      <c r="AD133" s="13"/>
      <c r="AE133" s="6"/>
    </row>
    <row r="134" spans="1:31" ht="15">
      <c r="A134" s="102"/>
      <c r="B134" s="6"/>
      <c r="F134" s="6"/>
      <c r="L134" s="13"/>
      <c r="M134" s="6"/>
      <c r="N134" s="6"/>
      <c r="O134" s="13"/>
      <c r="P134" s="6"/>
      <c r="Q134" s="6"/>
      <c r="R134" s="13"/>
      <c r="S134" s="6"/>
      <c r="T134" s="6"/>
      <c r="U134" s="13"/>
      <c r="V134" s="6"/>
      <c r="W134" s="6"/>
      <c r="X134" s="6"/>
      <c r="Y134" s="13"/>
      <c r="Z134" s="6"/>
      <c r="AA134" s="6"/>
      <c r="AB134" s="13"/>
      <c r="AC134" s="6"/>
      <c r="AD134" s="13"/>
      <c r="AE134" s="6"/>
    </row>
    <row r="135" spans="1:31" ht="15">
      <c r="A135" s="102"/>
      <c r="B135" s="6"/>
      <c r="F135" s="6"/>
      <c r="L135" s="13"/>
      <c r="M135" s="6"/>
      <c r="N135" s="6"/>
      <c r="O135" s="13"/>
      <c r="P135" s="6"/>
      <c r="Q135" s="6"/>
      <c r="R135" s="13"/>
      <c r="S135" s="6"/>
      <c r="T135" s="6"/>
      <c r="U135" s="13"/>
      <c r="V135" s="6"/>
      <c r="W135" s="6"/>
      <c r="X135" s="6"/>
      <c r="Y135" s="13"/>
      <c r="Z135" s="6"/>
      <c r="AA135" s="6"/>
      <c r="AB135" s="13"/>
      <c r="AC135" s="6"/>
      <c r="AD135" s="13"/>
      <c r="AE135" s="6"/>
    </row>
    <row r="136" spans="1:31" ht="15">
      <c r="A136" s="102"/>
      <c r="B136" s="6"/>
      <c r="F136" s="6"/>
      <c r="L136" s="13"/>
      <c r="M136" s="6"/>
      <c r="N136" s="6"/>
      <c r="O136" s="13"/>
      <c r="P136" s="6"/>
      <c r="Q136" s="6"/>
      <c r="R136" s="13"/>
      <c r="S136" s="6"/>
      <c r="T136" s="6"/>
      <c r="U136" s="13"/>
      <c r="V136" s="6"/>
      <c r="W136" s="6"/>
      <c r="X136" s="6"/>
      <c r="Y136" s="13"/>
      <c r="Z136" s="6"/>
      <c r="AA136" s="6"/>
      <c r="AB136" s="13"/>
      <c r="AC136" s="6"/>
      <c r="AD136" s="13"/>
      <c r="AE136" s="6"/>
    </row>
    <row r="137" spans="1:31" ht="15">
      <c r="A137" s="102"/>
      <c r="B137" s="6"/>
      <c r="F137" s="6"/>
      <c r="L137" s="13"/>
      <c r="M137" s="6"/>
      <c r="N137" s="6"/>
      <c r="O137" s="13"/>
      <c r="P137" s="6"/>
      <c r="Q137" s="6"/>
      <c r="R137" s="13"/>
      <c r="S137" s="6"/>
      <c r="T137" s="6"/>
      <c r="U137" s="13"/>
      <c r="V137" s="6"/>
      <c r="W137" s="6"/>
      <c r="X137" s="6"/>
      <c r="Y137" s="13"/>
      <c r="Z137" s="6"/>
      <c r="AA137" s="6"/>
      <c r="AB137" s="13"/>
      <c r="AC137" s="6"/>
      <c r="AD137" s="13"/>
      <c r="AE137" s="6"/>
    </row>
    <row r="138" spans="1:31" ht="15">
      <c r="A138" s="102"/>
      <c r="B138" s="6"/>
      <c r="F138" s="6"/>
      <c r="L138" s="13"/>
      <c r="M138" s="6"/>
      <c r="N138" s="6"/>
      <c r="O138" s="13"/>
      <c r="P138" s="6"/>
      <c r="Q138" s="6"/>
      <c r="R138" s="13"/>
      <c r="S138" s="6"/>
      <c r="T138" s="6"/>
      <c r="U138" s="13"/>
      <c r="V138" s="6"/>
      <c r="W138" s="6"/>
      <c r="X138" s="6"/>
      <c r="Y138" s="13"/>
      <c r="Z138" s="6"/>
      <c r="AA138" s="6"/>
      <c r="AB138" s="13"/>
      <c r="AC138" s="6"/>
      <c r="AD138" s="13"/>
      <c r="AE138" s="6"/>
    </row>
    <row r="139" spans="2:31" ht="15">
      <c r="B139" s="6"/>
      <c r="F139" s="6"/>
      <c r="L139" s="13"/>
      <c r="M139" s="6"/>
      <c r="N139" s="6"/>
      <c r="O139" s="13"/>
      <c r="P139" s="6"/>
      <c r="Q139" s="6"/>
      <c r="R139" s="13"/>
      <c r="S139" s="6"/>
      <c r="T139" s="6"/>
      <c r="U139" s="13"/>
      <c r="V139" s="6"/>
      <c r="W139" s="6"/>
      <c r="X139" s="6"/>
      <c r="Y139" s="13"/>
      <c r="Z139" s="6"/>
      <c r="AA139" s="6"/>
      <c r="AB139" s="13"/>
      <c r="AC139" s="6"/>
      <c r="AD139" s="13"/>
      <c r="AE139" s="6"/>
    </row>
    <row r="140" spans="6:31" ht="15">
      <c r="F140" s="6"/>
      <c r="L140" s="13"/>
      <c r="M140" s="6"/>
      <c r="N140" s="6"/>
      <c r="O140" s="13"/>
      <c r="P140" s="6"/>
      <c r="Q140" s="6"/>
      <c r="R140" s="13"/>
      <c r="S140" s="6"/>
      <c r="T140" s="6"/>
      <c r="U140" s="13"/>
      <c r="V140" s="6"/>
      <c r="W140" s="6"/>
      <c r="X140" s="6"/>
      <c r="Y140" s="13"/>
      <c r="Z140" s="6"/>
      <c r="AA140" s="6"/>
      <c r="AB140" s="13"/>
      <c r="AC140" s="6"/>
      <c r="AD140" s="13"/>
      <c r="AE140" s="6"/>
    </row>
    <row r="141" spans="6:31" ht="15">
      <c r="F141" s="6"/>
      <c r="L141" s="13"/>
      <c r="M141" s="6"/>
      <c r="N141" s="6"/>
      <c r="O141" s="13"/>
      <c r="P141" s="6"/>
      <c r="Q141" s="6"/>
      <c r="R141" s="13"/>
      <c r="S141" s="6"/>
      <c r="T141" s="6"/>
      <c r="U141" s="13"/>
      <c r="V141" s="6"/>
      <c r="W141" s="6"/>
      <c r="X141" s="6"/>
      <c r="Y141" s="13"/>
      <c r="Z141" s="6"/>
      <c r="AA141" s="6"/>
      <c r="AB141" s="13"/>
      <c r="AC141" s="6"/>
      <c r="AD141" s="13"/>
      <c r="AE141" s="6"/>
    </row>
    <row r="142" spans="6:31" ht="15">
      <c r="F142" s="6"/>
      <c r="L142" s="13"/>
      <c r="M142" s="6"/>
      <c r="N142" s="6"/>
      <c r="O142" s="13"/>
      <c r="P142" s="6"/>
      <c r="Q142" s="6"/>
      <c r="R142" s="13"/>
      <c r="S142" s="6"/>
      <c r="T142" s="6"/>
      <c r="U142" s="13"/>
      <c r="V142" s="6"/>
      <c r="W142" s="6"/>
      <c r="X142" s="6"/>
      <c r="Y142" s="13"/>
      <c r="Z142" s="6"/>
      <c r="AA142" s="6"/>
      <c r="AB142" s="13"/>
      <c r="AC142" s="6"/>
      <c r="AD142" s="13"/>
      <c r="AE142" s="6"/>
    </row>
    <row r="143" spans="6:31" ht="15">
      <c r="F143" s="6"/>
      <c r="L143" s="13"/>
      <c r="M143" s="6"/>
      <c r="N143" s="6"/>
      <c r="O143" s="13"/>
      <c r="P143" s="6"/>
      <c r="Q143" s="6"/>
      <c r="R143" s="13"/>
      <c r="S143" s="6"/>
      <c r="T143" s="6"/>
      <c r="U143" s="13"/>
      <c r="V143" s="6"/>
      <c r="W143" s="6"/>
      <c r="X143" s="6"/>
      <c r="Y143" s="13"/>
      <c r="Z143" s="6"/>
      <c r="AA143" s="6"/>
      <c r="AB143" s="13"/>
      <c r="AC143" s="6"/>
      <c r="AD143" s="13"/>
      <c r="AE143" s="6"/>
    </row>
    <row r="144" spans="6:31" ht="15">
      <c r="F144" s="6"/>
      <c r="L144" s="13"/>
      <c r="M144" s="6"/>
      <c r="N144" s="6"/>
      <c r="O144" s="13"/>
      <c r="P144" s="6"/>
      <c r="Q144" s="6"/>
      <c r="R144" s="13"/>
      <c r="S144" s="6"/>
      <c r="T144" s="6"/>
      <c r="U144" s="13"/>
      <c r="V144" s="6"/>
      <c r="W144" s="6"/>
      <c r="X144" s="6"/>
      <c r="Y144" s="13"/>
      <c r="Z144" s="6"/>
      <c r="AA144" s="6"/>
      <c r="AB144" s="13"/>
      <c r="AC144" s="6"/>
      <c r="AD144" s="13"/>
      <c r="AE144" s="6"/>
    </row>
    <row r="145" spans="6:31" ht="15">
      <c r="F145" s="6"/>
      <c r="L145" s="13"/>
      <c r="M145" s="6"/>
      <c r="N145" s="6"/>
      <c r="O145" s="13"/>
      <c r="P145" s="6"/>
      <c r="Q145" s="6"/>
      <c r="R145" s="13"/>
      <c r="S145" s="6"/>
      <c r="T145" s="6"/>
      <c r="U145" s="13"/>
      <c r="V145" s="6"/>
      <c r="W145" s="6"/>
      <c r="X145" s="6"/>
      <c r="Y145" s="13"/>
      <c r="Z145" s="6"/>
      <c r="AA145" s="6"/>
      <c r="AB145" s="13"/>
      <c r="AC145" s="6"/>
      <c r="AD145" s="13"/>
      <c r="AE145" s="6"/>
    </row>
    <row r="146" spans="12:31" ht="15">
      <c r="L146" s="13"/>
      <c r="M146" s="6"/>
      <c r="N146" s="6"/>
      <c r="O146" s="13"/>
      <c r="P146" s="6"/>
      <c r="Q146" s="6"/>
      <c r="R146" s="13"/>
      <c r="S146" s="6"/>
      <c r="T146" s="6"/>
      <c r="U146" s="13"/>
      <c r="V146" s="6"/>
      <c r="W146" s="6"/>
      <c r="X146" s="6"/>
      <c r="Y146" s="13"/>
      <c r="Z146" s="6"/>
      <c r="AA146" s="6"/>
      <c r="AB146" s="13"/>
      <c r="AC146" s="6"/>
      <c r="AD146" s="13"/>
      <c r="AE146" s="6"/>
    </row>
    <row r="147" spans="12:31" ht="15">
      <c r="L147" s="13"/>
      <c r="M147" s="6"/>
      <c r="N147" s="6"/>
      <c r="O147" s="13"/>
      <c r="P147" s="6"/>
      <c r="Q147" s="6"/>
      <c r="R147" s="13"/>
      <c r="S147" s="6"/>
      <c r="T147" s="6"/>
      <c r="U147" s="13"/>
      <c r="V147" s="6"/>
      <c r="W147" s="6"/>
      <c r="X147" s="6"/>
      <c r="Y147" s="13"/>
      <c r="Z147" s="6"/>
      <c r="AA147" s="6"/>
      <c r="AB147" s="13"/>
      <c r="AC147" s="6"/>
      <c r="AD147" s="13"/>
      <c r="AE147" s="6"/>
    </row>
    <row r="148" spans="12:31" ht="15">
      <c r="L148" s="13"/>
      <c r="M148" s="6"/>
      <c r="N148" s="6"/>
      <c r="O148" s="13"/>
      <c r="P148" s="6"/>
      <c r="Q148" s="6"/>
      <c r="R148" s="13"/>
      <c r="S148" s="6"/>
      <c r="T148" s="6"/>
      <c r="U148" s="13"/>
      <c r="V148" s="6"/>
      <c r="W148" s="6"/>
      <c r="X148" s="6"/>
      <c r="Y148" s="13"/>
      <c r="Z148" s="6"/>
      <c r="AA148" s="6"/>
      <c r="AB148" s="13"/>
      <c r="AC148" s="6"/>
      <c r="AD148" s="13"/>
      <c r="AE148" s="6"/>
    </row>
    <row r="149" spans="12:31" ht="15">
      <c r="L149" s="13"/>
      <c r="M149" s="6"/>
      <c r="N149" s="6"/>
      <c r="O149" s="13"/>
      <c r="P149" s="6"/>
      <c r="Q149" s="6"/>
      <c r="R149" s="13"/>
      <c r="S149" s="6"/>
      <c r="T149" s="6"/>
      <c r="U149" s="13"/>
      <c r="V149" s="6"/>
      <c r="W149" s="6"/>
      <c r="X149" s="6"/>
      <c r="Y149" s="13"/>
      <c r="Z149" s="6"/>
      <c r="AA149" s="6"/>
      <c r="AB149" s="13"/>
      <c r="AC149" s="6"/>
      <c r="AD149" s="13"/>
      <c r="AE149" s="6"/>
    </row>
    <row r="150" spans="7:31" ht="15">
      <c r="G150" s="90"/>
      <c r="H150" s="90"/>
      <c r="I150" s="90"/>
      <c r="J150" s="90"/>
      <c r="L150" s="13"/>
      <c r="M150" s="6"/>
      <c r="N150" s="6"/>
      <c r="O150" s="13"/>
      <c r="P150" s="6"/>
      <c r="Q150" s="6"/>
      <c r="R150" s="13"/>
      <c r="S150" s="6"/>
      <c r="T150" s="6"/>
      <c r="U150" s="13"/>
      <c r="V150" s="6"/>
      <c r="W150" s="6"/>
      <c r="X150" s="6"/>
      <c r="Y150" s="13"/>
      <c r="Z150" s="6"/>
      <c r="AA150" s="6"/>
      <c r="AB150" s="13"/>
      <c r="AC150" s="6"/>
      <c r="AD150" s="13"/>
      <c r="AE150" s="6"/>
    </row>
    <row r="151" spans="6:30" ht="15">
      <c r="F151" s="6"/>
      <c r="L151" s="13"/>
      <c r="M151" s="6"/>
      <c r="N151" s="6"/>
      <c r="O151" s="13"/>
      <c r="P151" s="6"/>
      <c r="Q151" s="6"/>
      <c r="R151" s="13"/>
      <c r="S151" s="6"/>
      <c r="T151" s="6"/>
      <c r="U151" s="13"/>
      <c r="V151" s="6"/>
      <c r="W151" s="6"/>
      <c r="X151" s="6"/>
      <c r="Y151" s="13"/>
      <c r="Z151" s="6"/>
      <c r="AA151" s="6"/>
      <c r="AB151" s="6"/>
      <c r="AC151" s="6"/>
      <c r="AD151" s="13"/>
    </row>
    <row r="152" spans="6:30" ht="15">
      <c r="F152" s="6"/>
      <c r="L152" s="13"/>
      <c r="M152" s="6"/>
      <c r="N152" s="6"/>
      <c r="O152" s="13"/>
      <c r="P152" s="6"/>
      <c r="Q152" s="6"/>
      <c r="R152" s="13"/>
      <c r="S152" s="6"/>
      <c r="T152" s="6"/>
      <c r="U152" s="13"/>
      <c r="V152" s="6"/>
      <c r="W152" s="6"/>
      <c r="X152" s="6"/>
      <c r="Y152" s="13"/>
      <c r="Z152" s="6"/>
      <c r="AA152" s="6"/>
      <c r="AB152" s="6"/>
      <c r="AC152" s="6"/>
      <c r="AD152" s="13"/>
    </row>
    <row r="153" spans="12:30" ht="15">
      <c r="L153" s="6"/>
      <c r="M153" s="13"/>
      <c r="N153" s="6"/>
      <c r="O153" s="6"/>
      <c r="P153" s="13"/>
      <c r="Q153" s="6"/>
      <c r="R153" s="6"/>
      <c r="S153" s="13"/>
      <c r="T153" s="6"/>
      <c r="U153" s="6"/>
      <c r="V153" s="13"/>
      <c r="W153" s="6"/>
      <c r="X153" s="6"/>
      <c r="Y153" s="13"/>
      <c r="Z153" s="6"/>
      <c r="AA153" s="6"/>
      <c r="AB153" s="6"/>
      <c r="AC153" s="6"/>
      <c r="AD153" s="13"/>
    </row>
    <row r="154" spans="12:30" ht="15">
      <c r="L154" s="6"/>
      <c r="M154" s="13"/>
      <c r="N154" s="6"/>
      <c r="O154" s="6"/>
      <c r="P154" s="13"/>
      <c r="Q154" s="6"/>
      <c r="R154" s="6"/>
      <c r="S154" s="13"/>
      <c r="T154" s="6"/>
      <c r="U154" s="6"/>
      <c r="V154" s="13"/>
      <c r="W154" s="6"/>
      <c r="X154" s="6"/>
      <c r="Y154" s="13"/>
      <c r="Z154" s="6"/>
      <c r="AA154" s="6"/>
      <c r="AB154" s="6"/>
      <c r="AC154" s="6"/>
      <c r="AD154" s="13"/>
    </row>
    <row r="155" spans="12:30" ht="15">
      <c r="L155" s="6"/>
      <c r="M155" s="13"/>
      <c r="N155" s="6"/>
      <c r="O155" s="6"/>
      <c r="P155" s="13"/>
      <c r="Q155" s="6"/>
      <c r="R155" s="6"/>
      <c r="S155" s="13"/>
      <c r="T155" s="6"/>
      <c r="U155" s="6"/>
      <c r="V155" s="13"/>
      <c r="W155" s="6"/>
      <c r="X155" s="6"/>
      <c r="Y155" s="13"/>
      <c r="Z155" s="6"/>
      <c r="AA155" s="6"/>
      <c r="AB155" s="6"/>
      <c r="AC155" s="6"/>
      <c r="AD155" s="13"/>
    </row>
    <row r="156" spans="12:30" ht="15">
      <c r="L156" s="6"/>
      <c r="M156" s="13"/>
      <c r="N156" s="6"/>
      <c r="O156" s="6"/>
      <c r="P156" s="13"/>
      <c r="Q156" s="6"/>
      <c r="R156" s="6"/>
      <c r="S156" s="13"/>
      <c r="T156" s="6"/>
      <c r="U156" s="6"/>
      <c r="V156" s="13"/>
      <c r="W156" s="6"/>
      <c r="X156" s="6"/>
      <c r="Y156" s="13"/>
      <c r="Z156" s="6"/>
      <c r="AA156" s="6"/>
      <c r="AB156" s="6"/>
      <c r="AC156" s="6"/>
      <c r="AD156" s="13"/>
    </row>
    <row r="157" spans="12:30" ht="15">
      <c r="L157" s="6"/>
      <c r="M157" s="13"/>
      <c r="N157" s="6"/>
      <c r="O157" s="6"/>
      <c r="P157" s="13"/>
      <c r="Q157" s="6"/>
      <c r="R157" s="6"/>
      <c r="S157" s="13"/>
      <c r="T157" s="6"/>
      <c r="U157" s="6"/>
      <c r="V157" s="13"/>
      <c r="W157" s="6"/>
      <c r="X157" s="6"/>
      <c r="Y157" s="13"/>
      <c r="Z157" s="6"/>
      <c r="AA157" s="6"/>
      <c r="AB157" s="6"/>
      <c r="AC157" s="6"/>
      <c r="AD157" s="13"/>
    </row>
    <row r="158" spans="12:30" ht="15">
      <c r="L158" s="6"/>
      <c r="M158" s="13"/>
      <c r="N158" s="6"/>
      <c r="O158" s="6"/>
      <c r="P158" s="13"/>
      <c r="Q158" s="6"/>
      <c r="R158" s="6"/>
      <c r="S158" s="13"/>
      <c r="T158" s="6"/>
      <c r="U158" s="6"/>
      <c r="V158" s="13"/>
      <c r="W158" s="6"/>
      <c r="X158" s="6"/>
      <c r="Y158" s="13"/>
      <c r="Z158" s="6"/>
      <c r="AA158" s="6"/>
      <c r="AB158" s="6"/>
      <c r="AC158" s="6"/>
      <c r="AD158" s="13"/>
    </row>
    <row r="159" spans="12:30" ht="15">
      <c r="L159" s="6"/>
      <c r="M159" s="13"/>
      <c r="N159" s="6"/>
      <c r="O159" s="6"/>
      <c r="P159" s="13"/>
      <c r="Q159" s="6"/>
      <c r="R159" s="6"/>
      <c r="S159" s="13"/>
      <c r="T159" s="6"/>
      <c r="U159" s="6"/>
      <c r="V159" s="13"/>
      <c r="W159" s="6"/>
      <c r="X159" s="6"/>
      <c r="Y159" s="13"/>
      <c r="Z159" s="6"/>
      <c r="AA159" s="6"/>
      <c r="AB159" s="6"/>
      <c r="AC159" s="6"/>
      <c r="AD159" s="13"/>
    </row>
    <row r="160" spans="12:30" ht="15">
      <c r="L160" s="6"/>
      <c r="M160" s="13"/>
      <c r="N160" s="6"/>
      <c r="O160" s="6"/>
      <c r="P160" s="13"/>
      <c r="Q160" s="6"/>
      <c r="R160" s="6"/>
      <c r="S160" s="13"/>
      <c r="T160" s="6"/>
      <c r="U160" s="6"/>
      <c r="V160" s="13"/>
      <c r="W160" s="6"/>
      <c r="X160" s="6"/>
      <c r="Y160" s="13"/>
      <c r="Z160" s="6"/>
      <c r="AA160" s="6"/>
      <c r="AB160" s="6"/>
      <c r="AC160" s="6"/>
      <c r="AD160" s="13"/>
    </row>
    <row r="161" spans="12:30" ht="15">
      <c r="L161" s="6"/>
      <c r="M161" s="13"/>
      <c r="N161" s="6"/>
      <c r="O161" s="6"/>
      <c r="P161" s="13"/>
      <c r="Q161" s="6"/>
      <c r="R161" s="6"/>
      <c r="S161" s="13"/>
      <c r="T161" s="6"/>
      <c r="U161" s="6"/>
      <c r="V161" s="13"/>
      <c r="W161" s="6"/>
      <c r="X161" s="6"/>
      <c r="Y161" s="13"/>
      <c r="Z161" s="6"/>
      <c r="AA161" s="6"/>
      <c r="AB161" s="6"/>
      <c r="AC161" s="6"/>
      <c r="AD161" s="13"/>
    </row>
    <row r="162" spans="12:30" ht="15">
      <c r="L162" s="6"/>
      <c r="M162" s="13"/>
      <c r="N162" s="6"/>
      <c r="O162" s="6"/>
      <c r="P162" s="13"/>
      <c r="Q162" s="6"/>
      <c r="R162" s="6"/>
      <c r="S162" s="13"/>
      <c r="T162" s="6"/>
      <c r="U162" s="6"/>
      <c r="V162" s="13"/>
      <c r="W162" s="6"/>
      <c r="X162" s="6"/>
      <c r="Y162" s="13"/>
      <c r="Z162" s="6"/>
      <c r="AA162" s="6"/>
      <c r="AB162" s="6"/>
      <c r="AC162" s="6"/>
      <c r="AD162" s="13"/>
    </row>
    <row r="163" spans="12:30" ht="15">
      <c r="L163" s="6"/>
      <c r="M163" s="13"/>
      <c r="N163" s="6"/>
      <c r="O163" s="6"/>
      <c r="P163" s="13"/>
      <c r="Q163" s="6"/>
      <c r="R163" s="6"/>
      <c r="S163" s="13"/>
      <c r="T163" s="6"/>
      <c r="U163" s="6"/>
      <c r="V163" s="13"/>
      <c r="W163" s="6"/>
      <c r="X163" s="6"/>
      <c r="Y163" s="13"/>
      <c r="Z163" s="6"/>
      <c r="AA163" s="6"/>
      <c r="AB163" s="6"/>
      <c r="AC163" s="6"/>
      <c r="AD163" s="13"/>
    </row>
    <row r="164" spans="12:30" ht="15">
      <c r="L164" s="6"/>
      <c r="M164" s="13"/>
      <c r="N164" s="6"/>
      <c r="O164" s="6"/>
      <c r="P164" s="13"/>
      <c r="Q164" s="6"/>
      <c r="R164" s="6"/>
      <c r="S164" s="13"/>
      <c r="T164" s="6"/>
      <c r="U164" s="6"/>
      <c r="V164" s="13"/>
      <c r="W164" s="6"/>
      <c r="X164" s="6"/>
      <c r="Y164" s="13"/>
      <c r="Z164" s="6"/>
      <c r="AA164" s="6"/>
      <c r="AB164" s="6"/>
      <c r="AC164" s="6"/>
      <c r="AD164" s="13"/>
    </row>
    <row r="165" spans="12:30" ht="15">
      <c r="L165" s="6"/>
      <c r="M165" s="13"/>
      <c r="N165" s="6"/>
      <c r="O165" s="6"/>
      <c r="P165" s="6"/>
      <c r="Q165" s="6"/>
      <c r="R165" s="13"/>
      <c r="S165" s="6"/>
      <c r="T165" s="6"/>
      <c r="U165" s="6"/>
      <c r="V165" s="13"/>
      <c r="W165" s="6"/>
      <c r="X165" s="6"/>
      <c r="Y165" s="6"/>
      <c r="Z165" s="13"/>
      <c r="AA165" s="6"/>
      <c r="AB165" s="6"/>
      <c r="AC165" s="6"/>
      <c r="AD165" s="13"/>
    </row>
    <row r="166" spans="12:30" ht="15">
      <c r="L166" s="6"/>
      <c r="M166" s="13"/>
      <c r="N166" s="6"/>
      <c r="O166" s="6"/>
      <c r="P166" s="6"/>
      <c r="Q166" s="6"/>
      <c r="R166" s="13"/>
      <c r="S166" s="6"/>
      <c r="T166" s="6"/>
      <c r="U166" s="6"/>
      <c r="V166" s="13"/>
      <c r="W166" s="6"/>
      <c r="X166" s="6"/>
      <c r="Y166" s="6"/>
      <c r="Z166" s="13"/>
      <c r="AA166" s="6"/>
      <c r="AB166" s="6"/>
      <c r="AC166" s="6"/>
      <c r="AD166" s="13"/>
    </row>
    <row r="167" spans="12:30" ht="15">
      <c r="L167" s="6"/>
      <c r="M167" s="13"/>
      <c r="N167" s="6"/>
      <c r="O167" s="6"/>
      <c r="P167" s="6"/>
      <c r="Q167" s="6"/>
      <c r="R167" s="13"/>
      <c r="S167" s="6"/>
      <c r="T167" s="6"/>
      <c r="U167" s="6"/>
      <c r="V167" s="13"/>
      <c r="W167" s="6"/>
      <c r="X167" s="6"/>
      <c r="Y167" s="6"/>
      <c r="Z167" s="13"/>
      <c r="AA167" s="6"/>
      <c r="AB167" s="6"/>
      <c r="AC167" s="6"/>
      <c r="AD167" s="13"/>
    </row>
    <row r="168" spans="12:30" ht="15">
      <c r="L168" s="6"/>
      <c r="M168" s="13"/>
      <c r="N168" s="6"/>
      <c r="O168" s="6"/>
      <c r="P168" s="6"/>
      <c r="Q168" s="6"/>
      <c r="R168" s="13"/>
      <c r="S168" s="6"/>
      <c r="T168" s="6"/>
      <c r="U168" s="6"/>
      <c r="V168" s="13"/>
      <c r="W168" s="6"/>
      <c r="X168" s="6"/>
      <c r="Y168" s="6"/>
      <c r="Z168" s="13"/>
      <c r="AA168" s="6"/>
      <c r="AB168" s="6"/>
      <c r="AC168" s="6"/>
      <c r="AD168" s="13"/>
    </row>
    <row r="169" spans="12:30" ht="15">
      <c r="L169" s="6"/>
      <c r="M169" s="13"/>
      <c r="N169" s="6"/>
      <c r="O169" s="6"/>
      <c r="P169" s="6"/>
      <c r="Q169" s="6"/>
      <c r="R169" s="13"/>
      <c r="S169" s="6"/>
      <c r="T169" s="6"/>
      <c r="U169" s="6"/>
      <c r="V169" s="13"/>
      <c r="W169" s="6"/>
      <c r="X169" s="6"/>
      <c r="Y169" s="6"/>
      <c r="Z169" s="13"/>
      <c r="AA169" s="6"/>
      <c r="AB169" s="6"/>
      <c r="AC169" s="6"/>
      <c r="AD169" s="13"/>
    </row>
    <row r="170" spans="12:30" ht="15">
      <c r="L170" s="6"/>
      <c r="M170" s="13"/>
      <c r="N170" s="6"/>
      <c r="O170" s="6"/>
      <c r="P170" s="6"/>
      <c r="Q170" s="6"/>
      <c r="R170" s="13"/>
      <c r="S170" s="6"/>
      <c r="T170" s="6"/>
      <c r="U170" s="6"/>
      <c r="V170" s="13"/>
      <c r="W170" s="6"/>
      <c r="X170" s="6"/>
      <c r="Y170" s="6"/>
      <c r="Z170" s="13"/>
      <c r="AA170" s="6"/>
      <c r="AB170" s="6"/>
      <c r="AC170" s="6"/>
      <c r="AD170" s="13"/>
    </row>
    <row r="171" spans="12:30" ht="15">
      <c r="L171" s="6"/>
      <c r="M171" s="13"/>
      <c r="N171" s="6"/>
      <c r="O171" s="6"/>
      <c r="P171" s="6"/>
      <c r="Q171" s="6"/>
      <c r="R171" s="13"/>
      <c r="S171" s="6"/>
      <c r="T171" s="6"/>
      <c r="U171" s="6"/>
      <c r="V171" s="13"/>
      <c r="W171" s="6"/>
      <c r="X171" s="6"/>
      <c r="Y171" s="6"/>
      <c r="Z171" s="13"/>
      <c r="AA171" s="6"/>
      <c r="AB171" s="6"/>
      <c r="AC171" s="6"/>
      <c r="AD171" s="13"/>
    </row>
    <row r="172" spans="12:30" ht="15">
      <c r="L172" s="6"/>
      <c r="M172" s="13"/>
      <c r="N172" s="6"/>
      <c r="O172" s="6"/>
      <c r="P172" s="6"/>
      <c r="Q172" s="6"/>
      <c r="R172" s="13"/>
      <c r="S172" s="6"/>
      <c r="T172" s="6"/>
      <c r="U172" s="6"/>
      <c r="V172" s="13"/>
      <c r="W172" s="6"/>
      <c r="X172" s="6"/>
      <c r="Y172" s="6"/>
      <c r="Z172" s="13"/>
      <c r="AA172" s="6"/>
      <c r="AB172" s="6"/>
      <c r="AC172" s="6"/>
      <c r="AD172" s="13"/>
    </row>
    <row r="173" spans="12:30" ht="15">
      <c r="L173" s="6"/>
      <c r="M173" s="13"/>
      <c r="N173" s="6"/>
      <c r="O173" s="6"/>
      <c r="P173" s="6"/>
      <c r="Q173" s="6"/>
      <c r="R173" s="13"/>
      <c r="S173" s="6"/>
      <c r="T173" s="6"/>
      <c r="U173" s="6"/>
      <c r="V173" s="13"/>
      <c r="W173" s="6"/>
      <c r="X173" s="6"/>
      <c r="Y173" s="6"/>
      <c r="Z173" s="13"/>
      <c r="AA173" s="6"/>
      <c r="AB173" s="6"/>
      <c r="AC173" s="6"/>
      <c r="AD173" s="13"/>
    </row>
    <row r="174" spans="12:30" ht="15">
      <c r="L174" s="6"/>
      <c r="M174" s="13"/>
      <c r="N174" s="6"/>
      <c r="O174" s="6"/>
      <c r="P174" s="6"/>
      <c r="Q174" s="6"/>
      <c r="R174" s="13"/>
      <c r="S174" s="6"/>
      <c r="T174" s="6"/>
      <c r="U174" s="6"/>
      <c r="V174" s="13"/>
      <c r="W174" s="6"/>
      <c r="X174" s="6"/>
      <c r="Y174" s="6"/>
      <c r="Z174" s="13"/>
      <c r="AA174" s="6"/>
      <c r="AB174" s="6"/>
      <c r="AC174" s="6"/>
      <c r="AD174" s="13"/>
    </row>
    <row r="175" spans="12:30" ht="15">
      <c r="L175" s="6"/>
      <c r="M175" s="13"/>
      <c r="N175" s="6"/>
      <c r="O175" s="6"/>
      <c r="P175" s="6"/>
      <c r="Q175" s="6"/>
      <c r="R175" s="13"/>
      <c r="S175" s="6"/>
      <c r="T175" s="6"/>
      <c r="U175" s="6"/>
      <c r="V175" s="13"/>
      <c r="W175" s="6"/>
      <c r="X175" s="6"/>
      <c r="Y175" s="6"/>
      <c r="Z175" s="13"/>
      <c r="AA175" s="6"/>
      <c r="AB175" s="6"/>
      <c r="AC175" s="6"/>
      <c r="AD175" s="13"/>
    </row>
    <row r="176" spans="12:30" ht="15">
      <c r="L176" s="6"/>
      <c r="M176" s="13"/>
      <c r="N176" s="6"/>
      <c r="O176" s="6"/>
      <c r="P176" s="6"/>
      <c r="Q176" s="6"/>
      <c r="R176" s="13"/>
      <c r="S176" s="6"/>
      <c r="T176" s="6"/>
      <c r="U176" s="6"/>
      <c r="V176" s="13"/>
      <c r="W176" s="6"/>
      <c r="X176" s="6"/>
      <c r="Y176" s="6"/>
      <c r="Z176" s="13"/>
      <c r="AA176" s="6"/>
      <c r="AB176" s="6"/>
      <c r="AC176" s="6"/>
      <c r="AD176" s="13"/>
    </row>
    <row r="177" spans="12:30" ht="15">
      <c r="L177" s="6"/>
      <c r="M177" s="13"/>
      <c r="N177" s="6"/>
      <c r="O177" s="6"/>
      <c r="P177" s="6"/>
      <c r="Q177" s="6"/>
      <c r="R177" s="13"/>
      <c r="S177" s="6"/>
      <c r="T177" s="6"/>
      <c r="U177" s="6"/>
      <c r="V177" s="13"/>
      <c r="W177" s="6"/>
      <c r="X177" s="6"/>
      <c r="Y177" s="6"/>
      <c r="Z177" s="13"/>
      <c r="AA177" s="6"/>
      <c r="AB177" s="6"/>
      <c r="AC177" s="6"/>
      <c r="AD177" s="13"/>
    </row>
    <row r="178" spans="12:30" ht="15">
      <c r="L178" s="6"/>
      <c r="M178" s="13"/>
      <c r="N178" s="6"/>
      <c r="O178" s="6"/>
      <c r="P178" s="6"/>
      <c r="Q178" s="6"/>
      <c r="R178" s="13"/>
      <c r="S178" s="6"/>
      <c r="T178" s="6"/>
      <c r="U178" s="6"/>
      <c r="V178" s="13"/>
      <c r="W178" s="6"/>
      <c r="X178" s="6"/>
      <c r="Y178" s="6"/>
      <c r="Z178" s="13"/>
      <c r="AA178" s="6"/>
      <c r="AB178" s="6"/>
      <c r="AC178" s="6"/>
      <c r="AD178" s="13"/>
    </row>
    <row r="179" spans="12:30" ht="15">
      <c r="L179" s="6"/>
      <c r="M179" s="13"/>
      <c r="N179" s="6"/>
      <c r="O179" s="6"/>
      <c r="P179" s="6"/>
      <c r="Q179" s="6"/>
      <c r="R179" s="13"/>
      <c r="S179" s="6"/>
      <c r="T179" s="6"/>
      <c r="U179" s="6"/>
      <c r="V179" s="13"/>
      <c r="W179" s="6"/>
      <c r="X179" s="6"/>
      <c r="Y179" s="6"/>
      <c r="Z179" s="13"/>
      <c r="AA179" s="6"/>
      <c r="AB179" s="6"/>
      <c r="AC179" s="6"/>
      <c r="AD179" s="13"/>
    </row>
    <row r="180" spans="12:30" ht="15">
      <c r="L180" s="6"/>
      <c r="M180" s="13"/>
      <c r="N180" s="6"/>
      <c r="O180" s="6"/>
      <c r="P180" s="6"/>
      <c r="Q180" s="6"/>
      <c r="R180" s="13"/>
      <c r="S180" s="6"/>
      <c r="T180" s="6"/>
      <c r="U180" s="6"/>
      <c r="V180" s="13"/>
      <c r="W180" s="6"/>
      <c r="X180" s="6"/>
      <c r="Y180" s="6"/>
      <c r="Z180" s="13"/>
      <c r="AA180" s="6"/>
      <c r="AB180" s="6"/>
      <c r="AC180" s="6"/>
      <c r="AD180" s="13"/>
    </row>
    <row r="181" spans="12:30" ht="15">
      <c r="L181" s="6"/>
      <c r="M181" s="13"/>
      <c r="N181" s="6"/>
      <c r="O181" s="6"/>
      <c r="P181" s="6"/>
      <c r="Q181" s="6"/>
      <c r="R181" s="13"/>
      <c r="S181" s="6"/>
      <c r="T181" s="6"/>
      <c r="U181" s="6"/>
      <c r="V181" s="13"/>
      <c r="W181" s="6"/>
      <c r="X181" s="6"/>
      <c r="Y181" s="6"/>
      <c r="Z181" s="13"/>
      <c r="AA181" s="6"/>
      <c r="AB181" s="6"/>
      <c r="AC181" s="6"/>
      <c r="AD181" s="13"/>
    </row>
    <row r="182" spans="12:30" ht="15">
      <c r="L182" s="6"/>
      <c r="M182" s="13"/>
      <c r="N182" s="6"/>
      <c r="O182" s="6"/>
      <c r="P182" s="6"/>
      <c r="Q182" s="6"/>
      <c r="R182" s="13"/>
      <c r="S182" s="6"/>
      <c r="T182" s="6"/>
      <c r="U182" s="6"/>
      <c r="V182" s="13"/>
      <c r="W182" s="6"/>
      <c r="X182" s="6"/>
      <c r="Y182" s="6"/>
      <c r="Z182" s="13"/>
      <c r="AA182" s="6"/>
      <c r="AB182" s="6"/>
      <c r="AC182" s="6"/>
      <c r="AD182" s="13"/>
    </row>
    <row r="183" spans="12:30" ht="15">
      <c r="L183" s="6"/>
      <c r="M183" s="13"/>
      <c r="N183" s="6"/>
      <c r="O183" s="6"/>
      <c r="P183" s="6"/>
      <c r="Q183" s="6"/>
      <c r="R183" s="13"/>
      <c r="S183" s="6"/>
      <c r="T183" s="6"/>
      <c r="U183" s="6"/>
      <c r="V183" s="13"/>
      <c r="W183" s="6"/>
      <c r="X183" s="6"/>
      <c r="Y183" s="6"/>
      <c r="Z183" s="13"/>
      <c r="AA183" s="6"/>
      <c r="AB183" s="6"/>
      <c r="AC183" s="6"/>
      <c r="AD183" s="13"/>
    </row>
    <row r="184" spans="12:30" ht="15">
      <c r="L184" s="6"/>
      <c r="M184" s="13"/>
      <c r="N184" s="6"/>
      <c r="O184" s="6"/>
      <c r="P184" s="6"/>
      <c r="Q184" s="6"/>
      <c r="R184" s="13"/>
      <c r="S184" s="6"/>
      <c r="T184" s="6"/>
      <c r="U184" s="6"/>
      <c r="V184" s="13"/>
      <c r="W184" s="6"/>
      <c r="X184" s="6"/>
      <c r="Y184" s="6"/>
      <c r="Z184" s="13"/>
      <c r="AA184" s="6"/>
      <c r="AB184" s="6"/>
      <c r="AC184" s="6"/>
      <c r="AD184" s="13"/>
    </row>
    <row r="185" spans="12:30" ht="15">
      <c r="L185" s="6"/>
      <c r="M185" s="13"/>
      <c r="N185" s="6"/>
      <c r="O185" s="6"/>
      <c r="P185" s="6"/>
      <c r="Q185" s="6"/>
      <c r="R185" s="13"/>
      <c r="S185" s="6"/>
      <c r="T185" s="6"/>
      <c r="U185" s="6"/>
      <c r="V185" s="13"/>
      <c r="W185" s="6"/>
      <c r="X185" s="6"/>
      <c r="Y185" s="6"/>
      <c r="Z185" s="13"/>
      <c r="AA185" s="6"/>
      <c r="AB185" s="6"/>
      <c r="AC185" s="6"/>
      <c r="AD185" s="13"/>
    </row>
    <row r="186" spans="12:30" ht="15">
      <c r="L186" s="6"/>
      <c r="M186" s="13"/>
      <c r="N186" s="6"/>
      <c r="O186" s="6"/>
      <c r="P186" s="6"/>
      <c r="Q186" s="6"/>
      <c r="R186" s="13"/>
      <c r="S186" s="6"/>
      <c r="T186" s="6"/>
      <c r="U186" s="6"/>
      <c r="V186" s="13"/>
      <c r="W186" s="6"/>
      <c r="X186" s="6"/>
      <c r="Y186" s="6"/>
      <c r="Z186" s="13"/>
      <c r="AA186" s="6"/>
      <c r="AB186" s="6"/>
      <c r="AC186" s="6"/>
      <c r="AD186" s="13"/>
    </row>
    <row r="187" spans="12:30" ht="15">
      <c r="L187" s="6"/>
      <c r="M187" s="13"/>
      <c r="N187" s="6"/>
      <c r="O187" s="6"/>
      <c r="P187" s="6"/>
      <c r="Q187" s="6"/>
      <c r="R187" s="13"/>
      <c r="S187" s="6"/>
      <c r="T187" s="6"/>
      <c r="U187" s="6"/>
      <c r="V187" s="13"/>
      <c r="W187" s="6"/>
      <c r="X187" s="6"/>
      <c r="Y187" s="6"/>
      <c r="Z187" s="13"/>
      <c r="AA187" s="6"/>
      <c r="AB187" s="6"/>
      <c r="AC187" s="6"/>
      <c r="AD187" s="13"/>
    </row>
    <row r="188" spans="12:30" ht="15">
      <c r="L188" s="6"/>
      <c r="M188" s="13"/>
      <c r="N188" s="6"/>
      <c r="O188" s="6"/>
      <c r="P188" s="6"/>
      <c r="Q188" s="6"/>
      <c r="R188" s="13"/>
      <c r="S188" s="6"/>
      <c r="T188" s="6"/>
      <c r="U188" s="6"/>
      <c r="V188" s="13"/>
      <c r="W188" s="6"/>
      <c r="X188" s="6"/>
      <c r="Y188" s="6"/>
      <c r="Z188" s="13"/>
      <c r="AA188" s="6"/>
      <c r="AB188" s="6"/>
      <c r="AC188" s="6"/>
      <c r="AD188" s="13"/>
    </row>
    <row r="189" spans="12:30" ht="15">
      <c r="L189" s="6"/>
      <c r="M189" s="13"/>
      <c r="N189" s="6"/>
      <c r="O189" s="6"/>
      <c r="P189" s="6"/>
      <c r="Q189" s="6"/>
      <c r="R189" s="13"/>
      <c r="S189" s="6"/>
      <c r="T189" s="6"/>
      <c r="U189" s="6"/>
      <c r="V189" s="13"/>
      <c r="W189" s="6"/>
      <c r="X189" s="6"/>
      <c r="Y189" s="6"/>
      <c r="Z189" s="13"/>
      <c r="AA189" s="6"/>
      <c r="AB189" s="6"/>
      <c r="AC189" s="6"/>
      <c r="AD189" s="13"/>
    </row>
    <row r="190" spans="12:30" ht="15">
      <c r="L190" s="6"/>
      <c r="M190" s="13"/>
      <c r="N190" s="6"/>
      <c r="O190" s="6"/>
      <c r="P190" s="6"/>
      <c r="Q190" s="6"/>
      <c r="R190" s="13"/>
      <c r="S190" s="6"/>
      <c r="T190" s="6"/>
      <c r="U190" s="6"/>
      <c r="V190" s="13"/>
      <c r="W190" s="6"/>
      <c r="X190" s="6"/>
      <c r="Y190" s="6"/>
      <c r="Z190" s="13"/>
      <c r="AA190" s="6"/>
      <c r="AB190" s="6"/>
      <c r="AC190" s="6"/>
      <c r="AD190" s="13"/>
    </row>
    <row r="191" spans="12:30" ht="15">
      <c r="L191" s="6"/>
      <c r="M191" s="13"/>
      <c r="N191" s="6"/>
      <c r="O191" s="6"/>
      <c r="P191" s="6"/>
      <c r="Q191" s="6"/>
      <c r="R191" s="13"/>
      <c r="S191" s="6"/>
      <c r="T191" s="6"/>
      <c r="U191" s="6"/>
      <c r="V191" s="13"/>
      <c r="W191" s="6"/>
      <c r="X191" s="6"/>
      <c r="Y191" s="6"/>
      <c r="Z191" s="13"/>
      <c r="AA191" s="6"/>
      <c r="AB191" s="6"/>
      <c r="AC191" s="6"/>
      <c r="AD191" s="13"/>
    </row>
    <row r="192" spans="12:30" ht="15">
      <c r="L192" s="6"/>
      <c r="M192" s="13"/>
      <c r="N192" s="6"/>
      <c r="O192" s="6"/>
      <c r="P192" s="6"/>
      <c r="Q192" s="6"/>
      <c r="R192" s="13"/>
      <c r="S192" s="6"/>
      <c r="T192" s="6"/>
      <c r="U192" s="6"/>
      <c r="V192" s="13"/>
      <c r="W192" s="6"/>
      <c r="X192" s="6"/>
      <c r="Y192" s="6"/>
      <c r="Z192" s="13"/>
      <c r="AA192" s="6"/>
      <c r="AB192" s="6"/>
      <c r="AC192" s="6"/>
      <c r="AD192" s="13"/>
    </row>
    <row r="193" spans="12:30" ht="15">
      <c r="L193" s="6"/>
      <c r="M193" s="13"/>
      <c r="N193" s="6"/>
      <c r="O193" s="6"/>
      <c r="P193" s="6"/>
      <c r="Q193" s="6"/>
      <c r="R193" s="13"/>
      <c r="S193" s="6"/>
      <c r="T193" s="6"/>
      <c r="U193" s="6"/>
      <c r="V193" s="13"/>
      <c r="W193" s="6"/>
      <c r="X193" s="6"/>
      <c r="Y193" s="6"/>
      <c r="Z193" s="13"/>
      <c r="AA193" s="6"/>
      <c r="AB193" s="6"/>
      <c r="AC193" s="6"/>
      <c r="AD193" s="13"/>
    </row>
    <row r="194" spans="12:30" ht="15">
      <c r="L194" s="6"/>
      <c r="M194" s="13"/>
      <c r="N194" s="6"/>
      <c r="O194" s="6"/>
      <c r="P194" s="6"/>
      <c r="Q194" s="6"/>
      <c r="R194" s="13"/>
      <c r="S194" s="6"/>
      <c r="T194" s="6"/>
      <c r="U194" s="6"/>
      <c r="V194" s="13"/>
      <c r="W194" s="6"/>
      <c r="X194" s="6"/>
      <c r="Y194" s="6"/>
      <c r="Z194" s="13"/>
      <c r="AA194" s="6"/>
      <c r="AB194" s="6"/>
      <c r="AC194" s="6"/>
      <c r="AD194" s="13"/>
    </row>
    <row r="195" spans="12:30" ht="15">
      <c r="L195" s="6"/>
      <c r="M195" s="13"/>
      <c r="N195" s="6"/>
      <c r="O195" s="6"/>
      <c r="P195" s="6"/>
      <c r="Q195" s="6"/>
      <c r="R195" s="13"/>
      <c r="S195" s="6"/>
      <c r="T195" s="6"/>
      <c r="U195" s="6"/>
      <c r="V195" s="13"/>
      <c r="W195" s="6"/>
      <c r="X195" s="6"/>
      <c r="Y195" s="6"/>
      <c r="Z195" s="13"/>
      <c r="AA195" s="6"/>
      <c r="AB195" s="6"/>
      <c r="AC195" s="6"/>
      <c r="AD195" s="13"/>
    </row>
    <row r="196" spans="12:30" ht="15">
      <c r="L196" s="6"/>
      <c r="M196" s="13"/>
      <c r="N196" s="6"/>
      <c r="O196" s="6"/>
      <c r="P196" s="6"/>
      <c r="Q196" s="6"/>
      <c r="R196" s="13"/>
      <c r="S196" s="6"/>
      <c r="T196" s="6"/>
      <c r="U196" s="6"/>
      <c r="V196" s="13"/>
      <c r="W196" s="6"/>
      <c r="X196" s="6"/>
      <c r="Y196" s="6"/>
      <c r="Z196" s="13"/>
      <c r="AA196" s="6"/>
      <c r="AB196" s="6"/>
      <c r="AC196" s="6"/>
      <c r="AD196" s="13"/>
    </row>
    <row r="197" spans="12:30" ht="15">
      <c r="L197" s="6"/>
      <c r="M197" s="13"/>
      <c r="N197" s="6"/>
      <c r="O197" s="6"/>
      <c r="P197" s="6"/>
      <c r="Q197" s="6"/>
      <c r="R197" s="13"/>
      <c r="S197" s="6"/>
      <c r="T197" s="6"/>
      <c r="U197" s="6"/>
      <c r="V197" s="13"/>
      <c r="W197" s="6"/>
      <c r="X197" s="6"/>
      <c r="Y197" s="6"/>
      <c r="Z197" s="13"/>
      <c r="AA197" s="6"/>
      <c r="AB197" s="6"/>
      <c r="AC197" s="6"/>
      <c r="AD197" s="13"/>
    </row>
    <row r="198" spans="12:30" ht="15">
      <c r="L198" s="6"/>
      <c r="M198" s="13"/>
      <c r="N198" s="6"/>
      <c r="O198" s="6"/>
      <c r="P198" s="6"/>
      <c r="Q198" s="6"/>
      <c r="R198" s="13"/>
      <c r="S198" s="6"/>
      <c r="T198" s="6"/>
      <c r="U198" s="6"/>
      <c r="V198" s="13"/>
      <c r="W198" s="6"/>
      <c r="X198" s="6"/>
      <c r="Y198" s="6"/>
      <c r="Z198" s="13"/>
      <c r="AA198" s="6"/>
      <c r="AB198" s="6"/>
      <c r="AC198" s="6"/>
      <c r="AD198" s="13"/>
    </row>
    <row r="199" spans="12:30" ht="15">
      <c r="L199" s="6"/>
      <c r="M199" s="13"/>
      <c r="N199" s="6"/>
      <c r="O199" s="6"/>
      <c r="P199" s="6"/>
      <c r="Q199" s="6"/>
      <c r="R199" s="13"/>
      <c r="S199" s="6"/>
      <c r="T199" s="6"/>
      <c r="U199" s="6"/>
      <c r="V199" s="13"/>
      <c r="W199" s="6"/>
      <c r="X199" s="6"/>
      <c r="Y199" s="6"/>
      <c r="Z199" s="13"/>
      <c r="AA199" s="6"/>
      <c r="AB199" s="6"/>
      <c r="AC199" s="6"/>
      <c r="AD199" s="13"/>
    </row>
    <row r="200" spans="12:30" ht="15">
      <c r="L200" s="6"/>
      <c r="M200" s="13"/>
      <c r="N200" s="6"/>
      <c r="O200" s="6"/>
      <c r="P200" s="6"/>
      <c r="Q200" s="6"/>
      <c r="R200" s="13"/>
      <c r="S200" s="6"/>
      <c r="T200" s="6"/>
      <c r="U200" s="6"/>
      <c r="V200" s="13"/>
      <c r="W200" s="6"/>
      <c r="X200" s="6"/>
      <c r="Y200" s="6"/>
      <c r="Z200" s="13"/>
      <c r="AA200" s="6"/>
      <c r="AB200" s="6"/>
      <c r="AC200" s="6"/>
      <c r="AD200" s="13"/>
    </row>
    <row r="201" spans="12:30" ht="15">
      <c r="L201" s="6"/>
      <c r="M201" s="13"/>
      <c r="N201" s="6"/>
      <c r="O201" s="6"/>
      <c r="P201" s="6"/>
      <c r="Q201" s="6"/>
      <c r="R201" s="13"/>
      <c r="S201" s="6"/>
      <c r="T201" s="6"/>
      <c r="U201" s="6"/>
      <c r="V201" s="13"/>
      <c r="W201" s="6"/>
      <c r="X201" s="6"/>
      <c r="Y201" s="6"/>
      <c r="Z201" s="13"/>
      <c r="AA201" s="6"/>
      <c r="AB201" s="6"/>
      <c r="AC201" s="6"/>
      <c r="AD201" s="13"/>
    </row>
    <row r="202" spans="12:30" ht="15">
      <c r="L202" s="6"/>
      <c r="M202" s="13"/>
      <c r="N202" s="6"/>
      <c r="O202" s="6"/>
      <c r="P202" s="6"/>
      <c r="Q202" s="6"/>
      <c r="R202" s="13"/>
      <c r="S202" s="6"/>
      <c r="T202" s="6"/>
      <c r="U202" s="6"/>
      <c r="V202" s="13"/>
      <c r="W202" s="6"/>
      <c r="X202" s="6"/>
      <c r="Y202" s="6"/>
      <c r="Z202" s="13"/>
      <c r="AA202" s="6"/>
      <c r="AB202" s="6"/>
      <c r="AC202" s="6"/>
      <c r="AD202" s="13"/>
    </row>
    <row r="203" spans="12:30" ht="15">
      <c r="L203" s="6"/>
      <c r="M203" s="13"/>
      <c r="N203" s="6"/>
      <c r="O203" s="6"/>
      <c r="P203" s="6"/>
      <c r="Q203" s="6"/>
      <c r="R203" s="13"/>
      <c r="S203" s="6"/>
      <c r="T203" s="6"/>
      <c r="U203" s="6"/>
      <c r="V203" s="13"/>
      <c r="W203" s="6"/>
      <c r="X203" s="6"/>
      <c r="Y203" s="6"/>
      <c r="Z203" s="13"/>
      <c r="AA203" s="6"/>
      <c r="AB203" s="6"/>
      <c r="AC203" s="6"/>
      <c r="AD203" s="13"/>
    </row>
    <row r="204" spans="12:30" ht="15">
      <c r="L204" s="6"/>
      <c r="M204" s="13"/>
      <c r="N204" s="6"/>
      <c r="O204" s="6"/>
      <c r="P204" s="6"/>
      <c r="Q204" s="6"/>
      <c r="R204" s="13"/>
      <c r="S204" s="6"/>
      <c r="T204" s="6"/>
      <c r="U204" s="6"/>
      <c r="V204" s="13"/>
      <c r="W204" s="6"/>
      <c r="X204" s="6"/>
      <c r="Y204" s="6"/>
      <c r="Z204" s="13"/>
      <c r="AA204" s="6"/>
      <c r="AB204" s="6"/>
      <c r="AC204" s="6"/>
      <c r="AD204" s="13"/>
    </row>
    <row r="205" spans="12:30" ht="15">
      <c r="L205" s="6"/>
      <c r="M205" s="13"/>
      <c r="N205" s="6"/>
      <c r="O205" s="6"/>
      <c r="P205" s="6"/>
      <c r="Q205" s="6"/>
      <c r="R205" s="13"/>
      <c r="S205" s="6"/>
      <c r="T205" s="6"/>
      <c r="U205" s="6"/>
      <c r="V205" s="13"/>
      <c r="W205" s="6"/>
      <c r="X205" s="6"/>
      <c r="Y205" s="6"/>
      <c r="Z205" s="13"/>
      <c r="AA205" s="6"/>
      <c r="AB205" s="6"/>
      <c r="AC205" s="6"/>
      <c r="AD205" s="13"/>
    </row>
    <row r="206" spans="12:30" ht="15">
      <c r="L206" s="6"/>
      <c r="M206" s="13"/>
      <c r="N206" s="6"/>
      <c r="O206" s="6"/>
      <c r="P206" s="6"/>
      <c r="Q206" s="6"/>
      <c r="R206" s="13"/>
      <c r="S206" s="6"/>
      <c r="T206" s="6"/>
      <c r="U206" s="6"/>
      <c r="V206" s="13"/>
      <c r="W206" s="6"/>
      <c r="X206" s="6"/>
      <c r="Y206" s="6"/>
      <c r="Z206" s="13"/>
      <c r="AA206" s="6"/>
      <c r="AB206" s="6"/>
      <c r="AC206" s="6"/>
      <c r="AD206" s="13"/>
    </row>
    <row r="207" spans="12:30" ht="15">
      <c r="L207" s="6"/>
      <c r="M207" s="13"/>
      <c r="N207" s="6"/>
      <c r="O207" s="6"/>
      <c r="P207" s="6"/>
      <c r="Q207" s="6"/>
      <c r="R207" s="13"/>
      <c r="S207" s="6"/>
      <c r="T207" s="6"/>
      <c r="U207" s="6"/>
      <c r="V207" s="13"/>
      <c r="W207" s="6"/>
      <c r="X207" s="6"/>
      <c r="Y207" s="6"/>
      <c r="Z207" s="13"/>
      <c r="AA207" s="6"/>
      <c r="AB207" s="6"/>
      <c r="AC207" s="6"/>
      <c r="AD207" s="13"/>
    </row>
    <row r="208" spans="12:30" ht="15">
      <c r="L208" s="6"/>
      <c r="M208" s="13"/>
      <c r="N208" s="6"/>
      <c r="O208" s="6"/>
      <c r="P208" s="6"/>
      <c r="Q208" s="6"/>
      <c r="R208" s="13"/>
      <c r="S208" s="6"/>
      <c r="T208" s="6"/>
      <c r="U208" s="6"/>
      <c r="V208" s="13"/>
      <c r="W208" s="6"/>
      <c r="X208" s="6"/>
      <c r="Y208" s="6"/>
      <c r="Z208" s="13"/>
      <c r="AA208" s="6"/>
      <c r="AB208" s="6"/>
      <c r="AC208" s="6"/>
      <c r="AD208" s="13"/>
    </row>
    <row r="209" spans="12:30" ht="15">
      <c r="L209" s="6"/>
      <c r="M209" s="13"/>
      <c r="N209" s="6"/>
      <c r="O209" s="6"/>
      <c r="P209" s="6"/>
      <c r="Q209" s="6"/>
      <c r="R209" s="13"/>
      <c r="S209" s="6"/>
      <c r="T209" s="6"/>
      <c r="U209" s="6"/>
      <c r="V209" s="13"/>
      <c r="W209" s="6"/>
      <c r="X209" s="6"/>
      <c r="Y209" s="6"/>
      <c r="Z209" s="13"/>
      <c r="AA209" s="6"/>
      <c r="AB209" s="6"/>
      <c r="AC209" s="6"/>
      <c r="AD209" s="13"/>
    </row>
    <row r="210" spans="12:30" ht="15">
      <c r="L210" s="6"/>
      <c r="M210" s="13"/>
      <c r="N210" s="6"/>
      <c r="O210" s="6"/>
      <c r="P210" s="6"/>
      <c r="Q210" s="6"/>
      <c r="R210" s="13"/>
      <c r="S210" s="6"/>
      <c r="T210" s="6"/>
      <c r="U210" s="6"/>
      <c r="V210" s="13"/>
      <c r="W210" s="6"/>
      <c r="X210" s="6"/>
      <c r="Y210" s="6"/>
      <c r="Z210" s="13"/>
      <c r="AA210" s="6"/>
      <c r="AB210" s="6"/>
      <c r="AC210" s="6"/>
      <c r="AD210" s="13"/>
    </row>
    <row r="211" spans="12:30" ht="15">
      <c r="L211" s="6"/>
      <c r="M211" s="13"/>
      <c r="N211" s="6"/>
      <c r="O211" s="6"/>
      <c r="P211" s="6"/>
      <c r="Q211" s="6"/>
      <c r="R211" s="13"/>
      <c r="S211" s="6"/>
      <c r="T211" s="6"/>
      <c r="U211" s="6"/>
      <c r="V211" s="13"/>
      <c r="W211" s="6"/>
      <c r="X211" s="6"/>
      <c r="Y211" s="6"/>
      <c r="Z211" s="13"/>
      <c r="AA211" s="6"/>
      <c r="AB211" s="6"/>
      <c r="AC211" s="6"/>
      <c r="AD211" s="13"/>
    </row>
    <row r="212" spans="12:30" ht="15">
      <c r="L212" s="6"/>
      <c r="M212" s="13"/>
      <c r="N212" s="6"/>
      <c r="O212" s="6"/>
      <c r="P212" s="6"/>
      <c r="Q212" s="6"/>
      <c r="R212" s="13"/>
      <c r="S212" s="6"/>
      <c r="T212" s="6"/>
      <c r="U212" s="6"/>
      <c r="V212" s="13"/>
      <c r="W212" s="6"/>
      <c r="X212" s="6"/>
      <c r="Y212" s="6"/>
      <c r="Z212" s="13"/>
      <c r="AA212" s="6"/>
      <c r="AB212" s="6"/>
      <c r="AC212" s="6"/>
      <c r="AD212" s="13"/>
    </row>
    <row r="213" spans="12:30" ht="15">
      <c r="L213" s="6"/>
      <c r="M213" s="13"/>
      <c r="N213" s="6"/>
      <c r="O213" s="6"/>
      <c r="P213" s="6"/>
      <c r="Q213" s="6"/>
      <c r="R213" s="13"/>
      <c r="S213" s="6"/>
      <c r="T213" s="6"/>
      <c r="U213" s="6"/>
      <c r="V213" s="13"/>
      <c r="W213" s="6"/>
      <c r="X213" s="6"/>
      <c r="Y213" s="6"/>
      <c r="Z213" s="13"/>
      <c r="AA213" s="6"/>
      <c r="AB213" s="6"/>
      <c r="AC213" s="6"/>
      <c r="AD213" s="13"/>
    </row>
    <row r="214" spans="12:30" ht="15">
      <c r="L214" s="6"/>
      <c r="M214" s="13"/>
      <c r="N214" s="6"/>
      <c r="O214" s="6"/>
      <c r="P214" s="6"/>
      <c r="Q214" s="6"/>
      <c r="R214" s="13"/>
      <c r="S214" s="6"/>
      <c r="T214" s="6"/>
      <c r="U214" s="6"/>
      <c r="V214" s="13"/>
      <c r="W214" s="6"/>
      <c r="X214" s="6"/>
      <c r="Y214" s="6"/>
      <c r="Z214" s="13"/>
      <c r="AA214" s="6"/>
      <c r="AB214" s="6"/>
      <c r="AC214" s="6"/>
      <c r="AD214" s="13"/>
    </row>
    <row r="215" spans="12:30" ht="15">
      <c r="L215" s="6"/>
      <c r="M215" s="13"/>
      <c r="N215" s="6"/>
      <c r="O215" s="6"/>
      <c r="P215" s="6"/>
      <c r="Q215" s="6"/>
      <c r="R215" s="13"/>
      <c r="S215" s="6"/>
      <c r="T215" s="6"/>
      <c r="U215" s="6"/>
      <c r="V215" s="13"/>
      <c r="W215" s="6"/>
      <c r="X215" s="6"/>
      <c r="Y215" s="6"/>
      <c r="Z215" s="13"/>
      <c r="AA215" s="6"/>
      <c r="AB215" s="6"/>
      <c r="AC215" s="6"/>
      <c r="AD215" s="13"/>
    </row>
    <row r="216" spans="12:30" ht="15">
      <c r="L216" s="6"/>
      <c r="M216" s="13"/>
      <c r="N216" s="6"/>
      <c r="O216" s="6"/>
      <c r="P216" s="6"/>
      <c r="Q216" s="6"/>
      <c r="R216" s="13"/>
      <c r="S216" s="6"/>
      <c r="T216" s="6"/>
      <c r="U216" s="6"/>
      <c r="V216" s="13"/>
      <c r="W216" s="6"/>
      <c r="X216" s="6"/>
      <c r="Y216" s="6"/>
      <c r="Z216" s="13"/>
      <c r="AA216" s="6"/>
      <c r="AB216" s="6"/>
      <c r="AC216" s="6"/>
      <c r="AD216" s="13"/>
    </row>
    <row r="217" spans="12:30" ht="15">
      <c r="L217" s="6"/>
      <c r="M217" s="13"/>
      <c r="N217" s="6"/>
      <c r="O217" s="6"/>
      <c r="P217" s="6"/>
      <c r="Q217" s="6"/>
      <c r="R217" s="13"/>
      <c r="S217" s="6"/>
      <c r="T217" s="6"/>
      <c r="U217" s="6"/>
      <c r="V217" s="13"/>
      <c r="W217" s="6"/>
      <c r="X217" s="6"/>
      <c r="Y217" s="6"/>
      <c r="Z217" s="13"/>
      <c r="AA217" s="6"/>
      <c r="AB217" s="6"/>
      <c r="AC217" s="6"/>
      <c r="AD217" s="13"/>
    </row>
    <row r="218" spans="12:30" ht="15">
      <c r="L218" s="6"/>
      <c r="M218" s="13"/>
      <c r="N218" s="6"/>
      <c r="O218" s="6"/>
      <c r="P218" s="6"/>
      <c r="Q218" s="6"/>
      <c r="R218" s="13"/>
      <c r="S218" s="6"/>
      <c r="T218" s="6"/>
      <c r="U218" s="6"/>
      <c r="V218" s="13"/>
      <c r="W218" s="6"/>
      <c r="X218" s="6"/>
      <c r="Y218" s="6"/>
      <c r="Z218" s="13"/>
      <c r="AA218" s="6"/>
      <c r="AB218" s="6"/>
      <c r="AC218" s="6"/>
      <c r="AD218" s="13"/>
    </row>
    <row r="219" spans="12:30" ht="15">
      <c r="L219" s="6"/>
      <c r="M219" s="13"/>
      <c r="N219" s="6"/>
      <c r="O219" s="6"/>
      <c r="P219" s="6"/>
      <c r="Q219" s="6"/>
      <c r="R219" s="13"/>
      <c r="S219" s="6"/>
      <c r="T219" s="6"/>
      <c r="U219" s="6"/>
      <c r="V219" s="13"/>
      <c r="W219" s="6"/>
      <c r="X219" s="6"/>
      <c r="Y219" s="6"/>
      <c r="Z219" s="13"/>
      <c r="AA219" s="6"/>
      <c r="AB219" s="6"/>
      <c r="AC219" s="6"/>
      <c r="AD219" s="13"/>
    </row>
    <row r="220" spans="12:30" ht="15">
      <c r="L220" s="6"/>
      <c r="M220" s="13"/>
      <c r="N220" s="6"/>
      <c r="O220" s="6"/>
      <c r="P220" s="6"/>
      <c r="Q220" s="6"/>
      <c r="R220" s="13"/>
      <c r="S220" s="6"/>
      <c r="T220" s="6"/>
      <c r="U220" s="6"/>
      <c r="V220" s="13"/>
      <c r="W220" s="6"/>
      <c r="X220" s="6"/>
      <c r="Y220" s="6"/>
      <c r="Z220" s="13"/>
      <c r="AA220" s="6"/>
      <c r="AB220" s="6"/>
      <c r="AC220" s="6"/>
      <c r="AD220" s="13"/>
    </row>
    <row r="221" spans="12:30" ht="15">
      <c r="L221" s="6"/>
      <c r="M221" s="13"/>
      <c r="N221" s="6"/>
      <c r="O221" s="6"/>
      <c r="P221" s="6"/>
      <c r="Q221" s="6"/>
      <c r="R221" s="13"/>
      <c r="S221" s="6"/>
      <c r="T221" s="6"/>
      <c r="U221" s="6"/>
      <c r="V221" s="13"/>
      <c r="W221" s="6"/>
      <c r="X221" s="6"/>
      <c r="Y221" s="6"/>
      <c r="Z221" s="13"/>
      <c r="AA221" s="6"/>
      <c r="AB221" s="6"/>
      <c r="AC221" s="6"/>
      <c r="AD221" s="13"/>
    </row>
    <row r="222" spans="12:30" ht="15">
      <c r="L222" s="6"/>
      <c r="M222" s="13"/>
      <c r="N222" s="6"/>
      <c r="O222" s="6"/>
      <c r="P222" s="6"/>
      <c r="Q222" s="6"/>
      <c r="R222" s="13"/>
      <c r="S222" s="6"/>
      <c r="T222" s="6"/>
      <c r="U222" s="6"/>
      <c r="V222" s="13"/>
      <c r="W222" s="6"/>
      <c r="X222" s="6"/>
      <c r="Y222" s="6"/>
      <c r="Z222" s="13"/>
      <c r="AA222" s="6"/>
      <c r="AB222" s="6"/>
      <c r="AC222" s="6"/>
      <c r="AD222" s="13"/>
    </row>
    <row r="223" spans="12:30" ht="15">
      <c r="L223" s="6"/>
      <c r="M223" s="13"/>
      <c r="N223" s="6"/>
      <c r="O223" s="6"/>
      <c r="P223" s="6"/>
      <c r="Q223" s="6"/>
      <c r="R223" s="13"/>
      <c r="S223" s="6"/>
      <c r="T223" s="6"/>
      <c r="U223" s="6"/>
      <c r="V223" s="13"/>
      <c r="W223" s="6"/>
      <c r="X223" s="6"/>
      <c r="Y223" s="6"/>
      <c r="Z223" s="13"/>
      <c r="AA223" s="6"/>
      <c r="AB223" s="6"/>
      <c r="AC223" s="6"/>
      <c r="AD223" s="13"/>
    </row>
    <row r="224" spans="12:30" ht="15">
      <c r="L224" s="6"/>
      <c r="M224" s="13"/>
      <c r="N224" s="6"/>
      <c r="O224" s="6"/>
      <c r="P224" s="6"/>
      <c r="Q224" s="6"/>
      <c r="R224" s="13"/>
      <c r="S224" s="6"/>
      <c r="T224" s="6"/>
      <c r="U224" s="6"/>
      <c r="V224" s="13"/>
      <c r="W224" s="6"/>
      <c r="X224" s="6"/>
      <c r="Y224" s="6"/>
      <c r="Z224" s="13"/>
      <c r="AA224" s="6"/>
      <c r="AB224" s="6"/>
      <c r="AC224" s="6"/>
      <c r="AD224" s="13"/>
    </row>
    <row r="225" spans="12:30" ht="15">
      <c r="L225" s="6"/>
      <c r="M225" s="13"/>
      <c r="N225" s="6"/>
      <c r="O225" s="6"/>
      <c r="P225" s="6"/>
      <c r="Q225" s="6"/>
      <c r="R225" s="13"/>
      <c r="S225" s="6"/>
      <c r="T225" s="6"/>
      <c r="U225" s="6"/>
      <c r="V225" s="13"/>
      <c r="W225" s="6"/>
      <c r="X225" s="6"/>
      <c r="Y225" s="6"/>
      <c r="Z225" s="13"/>
      <c r="AA225" s="6"/>
      <c r="AB225" s="6"/>
      <c r="AC225" s="6"/>
      <c r="AD225" s="13"/>
    </row>
    <row r="226" spans="12:30" ht="15">
      <c r="L226" s="6"/>
      <c r="M226" s="13"/>
      <c r="N226" s="6"/>
      <c r="O226" s="6"/>
      <c r="P226" s="6"/>
      <c r="Q226" s="6"/>
      <c r="R226" s="13"/>
      <c r="S226" s="6"/>
      <c r="T226" s="6"/>
      <c r="U226" s="6"/>
      <c r="V226" s="13"/>
      <c r="W226" s="6"/>
      <c r="X226" s="6"/>
      <c r="Y226" s="6"/>
      <c r="Z226" s="13"/>
      <c r="AA226" s="6"/>
      <c r="AB226" s="6"/>
      <c r="AC226" s="6"/>
      <c r="AD226" s="13"/>
    </row>
    <row r="227" spans="12:30" ht="15">
      <c r="L227" s="6"/>
      <c r="M227" s="13"/>
      <c r="N227" s="6"/>
      <c r="O227" s="6"/>
      <c r="P227" s="6"/>
      <c r="Q227" s="6"/>
      <c r="R227" s="13"/>
      <c r="S227" s="6"/>
      <c r="T227" s="6"/>
      <c r="U227" s="6"/>
      <c r="V227" s="13"/>
      <c r="W227" s="6"/>
      <c r="X227" s="6"/>
      <c r="Y227" s="6"/>
      <c r="Z227" s="13"/>
      <c r="AA227" s="6"/>
      <c r="AB227" s="6"/>
      <c r="AC227" s="6"/>
      <c r="AD227" s="13"/>
    </row>
    <row r="228" spans="12:30" ht="15">
      <c r="L228" s="6"/>
      <c r="M228" s="13"/>
      <c r="N228" s="6"/>
      <c r="O228" s="6"/>
      <c r="P228" s="6"/>
      <c r="Q228" s="6"/>
      <c r="R228" s="13"/>
      <c r="S228" s="6"/>
      <c r="T228" s="6"/>
      <c r="U228" s="6"/>
      <c r="V228" s="13"/>
      <c r="W228" s="6"/>
      <c r="X228" s="6"/>
      <c r="Y228" s="6"/>
      <c r="Z228" s="13"/>
      <c r="AA228" s="6"/>
      <c r="AB228" s="6"/>
      <c r="AC228" s="6"/>
      <c r="AD228" s="13"/>
    </row>
    <row r="229" spans="12:30" ht="15">
      <c r="L229" s="6"/>
      <c r="M229" s="13"/>
      <c r="N229" s="6"/>
      <c r="O229" s="6"/>
      <c r="P229" s="6"/>
      <c r="Q229" s="6"/>
      <c r="R229" s="13"/>
      <c r="S229" s="6"/>
      <c r="T229" s="6"/>
      <c r="U229" s="6"/>
      <c r="V229" s="13"/>
      <c r="W229" s="6"/>
      <c r="X229" s="6"/>
      <c r="Y229" s="6"/>
      <c r="Z229" s="13"/>
      <c r="AA229" s="6"/>
      <c r="AB229" s="6"/>
      <c r="AC229" s="6"/>
      <c r="AD229" s="13"/>
    </row>
    <row r="230" spans="12:30" ht="15">
      <c r="L230" s="6"/>
      <c r="M230" s="13"/>
      <c r="N230" s="6"/>
      <c r="O230" s="6"/>
      <c r="P230" s="6"/>
      <c r="Q230" s="6"/>
      <c r="R230" s="13"/>
      <c r="S230" s="6"/>
      <c r="T230" s="6"/>
      <c r="U230" s="6"/>
      <c r="V230" s="13"/>
      <c r="W230" s="6"/>
      <c r="X230" s="6"/>
      <c r="Y230" s="6"/>
      <c r="Z230" s="13"/>
      <c r="AA230" s="6"/>
      <c r="AB230" s="6"/>
      <c r="AC230" s="6"/>
      <c r="AD230" s="13"/>
    </row>
    <row r="231" spans="12:30" ht="15">
      <c r="L231" s="6"/>
      <c r="M231" s="13"/>
      <c r="N231" s="6"/>
      <c r="O231" s="6"/>
      <c r="P231" s="6"/>
      <c r="Q231" s="6"/>
      <c r="R231" s="13"/>
      <c r="S231" s="6"/>
      <c r="T231" s="6"/>
      <c r="U231" s="6"/>
      <c r="V231" s="13"/>
      <c r="W231" s="6"/>
      <c r="X231" s="6"/>
      <c r="Y231" s="6"/>
      <c r="Z231" s="13"/>
      <c r="AA231" s="6"/>
      <c r="AB231" s="6"/>
      <c r="AC231" s="6"/>
      <c r="AD231" s="13"/>
    </row>
    <row r="232" spans="12:30" ht="15">
      <c r="L232" s="6"/>
      <c r="M232" s="13"/>
      <c r="N232" s="6"/>
      <c r="O232" s="6"/>
      <c r="P232" s="6"/>
      <c r="Q232" s="6"/>
      <c r="R232" s="13"/>
      <c r="S232" s="6"/>
      <c r="T232" s="6"/>
      <c r="U232" s="6"/>
      <c r="V232" s="13"/>
      <c r="W232" s="6"/>
      <c r="X232" s="6"/>
      <c r="Y232" s="6"/>
      <c r="Z232" s="13"/>
      <c r="AA232" s="6"/>
      <c r="AB232" s="6"/>
      <c r="AC232" s="6"/>
      <c r="AD232" s="13"/>
    </row>
    <row r="233" spans="12:30" ht="15">
      <c r="L233" s="6"/>
      <c r="M233" s="13"/>
      <c r="N233" s="6"/>
      <c r="O233" s="6"/>
      <c r="P233" s="6"/>
      <c r="Q233" s="6"/>
      <c r="R233" s="13"/>
      <c r="S233" s="6"/>
      <c r="T233" s="6"/>
      <c r="U233" s="6"/>
      <c r="V233" s="13"/>
      <c r="W233" s="6"/>
      <c r="X233" s="6"/>
      <c r="Y233" s="6"/>
      <c r="Z233" s="13"/>
      <c r="AA233" s="6"/>
      <c r="AB233" s="6"/>
      <c r="AC233" s="6"/>
      <c r="AD233" s="13"/>
    </row>
    <row r="234" spans="12:30" ht="15">
      <c r="L234" s="6"/>
      <c r="M234" s="13"/>
      <c r="N234" s="6"/>
      <c r="O234" s="6"/>
      <c r="P234" s="6"/>
      <c r="Q234" s="6"/>
      <c r="R234" s="13"/>
      <c r="S234" s="6"/>
      <c r="T234" s="6"/>
      <c r="U234" s="6"/>
      <c r="V234" s="13"/>
      <c r="W234" s="6"/>
      <c r="X234" s="6"/>
      <c r="Y234" s="6"/>
      <c r="Z234" s="13"/>
      <c r="AA234" s="6"/>
      <c r="AB234" s="6"/>
      <c r="AC234" s="6"/>
      <c r="AD234" s="13"/>
    </row>
    <row r="235" spans="12:30" ht="15">
      <c r="L235" s="6"/>
      <c r="M235" s="13"/>
      <c r="N235" s="6"/>
      <c r="O235" s="6"/>
      <c r="P235" s="6"/>
      <c r="Q235" s="6"/>
      <c r="R235" s="13"/>
      <c r="S235" s="6"/>
      <c r="T235" s="6"/>
      <c r="U235" s="6"/>
      <c r="V235" s="13"/>
      <c r="W235" s="6"/>
      <c r="X235" s="6"/>
      <c r="Y235" s="6"/>
      <c r="Z235" s="13"/>
      <c r="AA235" s="6"/>
      <c r="AB235" s="6"/>
      <c r="AC235" s="6"/>
      <c r="AD235" s="13"/>
    </row>
    <row r="236" spans="12:30" ht="15">
      <c r="L236" s="6"/>
      <c r="M236" s="13"/>
      <c r="N236" s="6"/>
      <c r="O236" s="6"/>
      <c r="P236" s="6"/>
      <c r="Q236" s="6"/>
      <c r="R236" s="13"/>
      <c r="S236" s="6"/>
      <c r="T236" s="6"/>
      <c r="U236" s="6"/>
      <c r="V236" s="13"/>
      <c r="W236" s="6"/>
      <c r="X236" s="6"/>
      <c r="Y236" s="6"/>
      <c r="Z236" s="13"/>
      <c r="AA236" s="6"/>
      <c r="AB236" s="6"/>
      <c r="AC236" s="6"/>
      <c r="AD236" s="13"/>
    </row>
    <row r="237" spans="12:30" ht="15">
      <c r="L237" s="6"/>
      <c r="M237" s="13"/>
      <c r="N237" s="6"/>
      <c r="O237" s="6"/>
      <c r="P237" s="6"/>
      <c r="Q237" s="6"/>
      <c r="R237" s="13"/>
      <c r="S237" s="6"/>
      <c r="T237" s="6"/>
      <c r="U237" s="6"/>
      <c r="V237" s="13"/>
      <c r="W237" s="6"/>
      <c r="X237" s="6"/>
      <c r="Y237" s="6"/>
      <c r="Z237" s="13"/>
      <c r="AA237" s="6"/>
      <c r="AB237" s="6"/>
      <c r="AC237" s="6"/>
      <c r="AD237" s="13"/>
    </row>
    <row r="238" spans="12:30" ht="15">
      <c r="L238" s="6"/>
      <c r="M238" s="13"/>
      <c r="N238" s="6"/>
      <c r="O238" s="6"/>
      <c r="P238" s="6"/>
      <c r="Q238" s="6"/>
      <c r="R238" s="13"/>
      <c r="S238" s="6"/>
      <c r="T238" s="6"/>
      <c r="U238" s="6"/>
      <c r="V238" s="13"/>
      <c r="W238" s="6"/>
      <c r="X238" s="6"/>
      <c r="Y238" s="6"/>
      <c r="Z238" s="13"/>
      <c r="AA238" s="6"/>
      <c r="AB238" s="6"/>
      <c r="AC238" s="6"/>
      <c r="AD238" s="13"/>
    </row>
    <row r="239" spans="12:30" ht="15">
      <c r="L239" s="6"/>
      <c r="M239" s="13"/>
      <c r="N239" s="6"/>
      <c r="O239" s="6"/>
      <c r="P239" s="6"/>
      <c r="Q239" s="6"/>
      <c r="R239" s="13"/>
      <c r="S239" s="6"/>
      <c r="T239" s="6"/>
      <c r="U239" s="6"/>
      <c r="V239" s="13"/>
      <c r="W239" s="6"/>
      <c r="X239" s="6"/>
      <c r="Y239" s="6"/>
      <c r="Z239" s="13"/>
      <c r="AA239" s="6"/>
      <c r="AB239" s="6"/>
      <c r="AC239" s="6"/>
      <c r="AD239" s="13"/>
    </row>
    <row r="240" spans="12:30" ht="15">
      <c r="L240" s="6"/>
      <c r="M240" s="13"/>
      <c r="N240" s="6"/>
      <c r="O240" s="6"/>
      <c r="P240" s="6"/>
      <c r="Q240" s="6"/>
      <c r="R240" s="13"/>
      <c r="S240" s="6"/>
      <c r="T240" s="6"/>
      <c r="U240" s="6"/>
      <c r="V240" s="13"/>
      <c r="W240" s="6"/>
      <c r="X240" s="6"/>
      <c r="Y240" s="6"/>
      <c r="Z240" s="13"/>
      <c r="AA240" s="6"/>
      <c r="AB240" s="6"/>
      <c r="AC240" s="6"/>
      <c r="AD240" s="13"/>
    </row>
    <row r="241" spans="12:30" ht="15">
      <c r="L241" s="6"/>
      <c r="M241" s="13"/>
      <c r="N241" s="6"/>
      <c r="O241" s="6"/>
      <c r="P241" s="6"/>
      <c r="Q241" s="6"/>
      <c r="R241" s="13"/>
      <c r="S241" s="6"/>
      <c r="T241" s="6"/>
      <c r="U241" s="6"/>
      <c r="V241" s="13"/>
      <c r="W241" s="6"/>
      <c r="X241" s="6"/>
      <c r="Y241" s="6"/>
      <c r="Z241" s="13"/>
      <c r="AA241" s="6"/>
      <c r="AB241" s="6"/>
      <c r="AC241" s="6"/>
      <c r="AD241" s="13"/>
    </row>
    <row r="242" spans="12:30" ht="15">
      <c r="L242" s="6"/>
      <c r="M242" s="13"/>
      <c r="N242" s="6"/>
      <c r="O242" s="6"/>
      <c r="P242" s="6"/>
      <c r="Q242" s="6"/>
      <c r="R242" s="13"/>
      <c r="S242" s="6"/>
      <c r="T242" s="6"/>
      <c r="U242" s="6"/>
      <c r="V242" s="13"/>
      <c r="W242" s="6"/>
      <c r="X242" s="6"/>
      <c r="Y242" s="6"/>
      <c r="Z242" s="13"/>
      <c r="AA242" s="6"/>
      <c r="AB242" s="6"/>
      <c r="AC242" s="6"/>
      <c r="AD242" s="13"/>
    </row>
    <row r="243" spans="12:30" ht="15">
      <c r="L243" s="6"/>
      <c r="M243" s="13"/>
      <c r="N243" s="6"/>
      <c r="O243" s="6"/>
      <c r="P243" s="6"/>
      <c r="Q243" s="6"/>
      <c r="R243" s="13"/>
      <c r="S243" s="6"/>
      <c r="T243" s="6"/>
      <c r="U243" s="6"/>
      <c r="V243" s="13"/>
      <c r="W243" s="6"/>
      <c r="X243" s="6"/>
      <c r="Y243" s="6"/>
      <c r="Z243" s="13"/>
      <c r="AA243" s="6"/>
      <c r="AB243" s="6"/>
      <c r="AC243" s="6"/>
      <c r="AD243" s="13"/>
    </row>
    <row r="244" spans="12:30" ht="15">
      <c r="L244" s="6"/>
      <c r="M244" s="13"/>
      <c r="N244" s="6"/>
      <c r="O244" s="6"/>
      <c r="P244" s="6"/>
      <c r="Q244" s="6"/>
      <c r="R244" s="13"/>
      <c r="S244" s="6"/>
      <c r="T244" s="6"/>
      <c r="U244" s="6"/>
      <c r="V244" s="13"/>
      <c r="W244" s="6"/>
      <c r="X244" s="6"/>
      <c r="Y244" s="6"/>
      <c r="Z244" s="13"/>
      <c r="AA244" s="6"/>
      <c r="AB244" s="6"/>
      <c r="AC244" s="6"/>
      <c r="AD244" s="13"/>
    </row>
    <row r="245" spans="12:30" ht="15">
      <c r="L245" s="6"/>
      <c r="M245" s="13"/>
      <c r="N245" s="6"/>
      <c r="O245" s="6"/>
      <c r="P245" s="6"/>
      <c r="Q245" s="6"/>
      <c r="R245" s="13"/>
      <c r="S245" s="6"/>
      <c r="T245" s="6"/>
      <c r="U245" s="6"/>
      <c r="V245" s="13"/>
      <c r="W245" s="6"/>
      <c r="X245" s="6"/>
      <c r="Y245" s="6"/>
      <c r="Z245" s="13"/>
      <c r="AA245" s="6"/>
      <c r="AB245" s="6"/>
      <c r="AC245" s="6"/>
      <c r="AD245" s="13"/>
    </row>
    <row r="246" spans="12:30" ht="15">
      <c r="L246" s="6"/>
      <c r="M246" s="13"/>
      <c r="N246" s="6"/>
      <c r="O246" s="6"/>
      <c r="P246" s="6"/>
      <c r="Q246" s="6"/>
      <c r="R246" s="13"/>
      <c r="S246" s="6"/>
      <c r="T246" s="6"/>
      <c r="U246" s="6"/>
      <c r="V246" s="13"/>
      <c r="W246" s="6"/>
      <c r="X246" s="6"/>
      <c r="Y246" s="6"/>
      <c r="Z246" s="13"/>
      <c r="AA246" s="6"/>
      <c r="AB246" s="6"/>
      <c r="AC246" s="6"/>
      <c r="AD246" s="13"/>
    </row>
    <row r="247" spans="12:30" ht="15">
      <c r="L247" s="6"/>
      <c r="M247" s="13"/>
      <c r="N247" s="6"/>
      <c r="O247" s="6"/>
      <c r="P247" s="6"/>
      <c r="Q247" s="6"/>
      <c r="R247" s="13"/>
      <c r="S247" s="6"/>
      <c r="T247" s="6"/>
      <c r="U247" s="6"/>
      <c r="V247" s="13"/>
      <c r="W247" s="6"/>
      <c r="X247" s="6"/>
      <c r="Y247" s="6"/>
      <c r="Z247" s="13"/>
      <c r="AA247" s="6"/>
      <c r="AB247" s="6"/>
      <c r="AC247" s="6"/>
      <c r="AD247" s="13"/>
    </row>
    <row r="248" spans="12:30" ht="15">
      <c r="L248" s="6"/>
      <c r="M248" s="13"/>
      <c r="N248" s="6"/>
      <c r="O248" s="6"/>
      <c r="P248" s="6"/>
      <c r="Q248" s="6"/>
      <c r="R248" s="13"/>
      <c r="S248" s="6"/>
      <c r="T248" s="6"/>
      <c r="U248" s="6"/>
      <c r="V248" s="13"/>
      <c r="W248" s="6"/>
      <c r="X248" s="6"/>
      <c r="Y248" s="6"/>
      <c r="Z248" s="13"/>
      <c r="AA248" s="6"/>
      <c r="AB248" s="6"/>
      <c r="AC248" s="6"/>
      <c r="AD248" s="13"/>
    </row>
    <row r="249" spans="12:30" ht="15">
      <c r="L249" s="6"/>
      <c r="M249" s="13"/>
      <c r="N249" s="6"/>
      <c r="O249" s="6"/>
      <c r="P249" s="6"/>
      <c r="Q249" s="6"/>
      <c r="R249" s="13"/>
      <c r="S249" s="6"/>
      <c r="T249" s="6"/>
      <c r="U249" s="6"/>
      <c r="V249" s="13"/>
      <c r="W249" s="6"/>
      <c r="X249" s="6"/>
      <c r="Y249" s="6"/>
      <c r="Z249" s="13"/>
      <c r="AA249" s="6"/>
      <c r="AB249" s="6"/>
      <c r="AC249" s="6"/>
      <c r="AD249" s="13"/>
    </row>
    <row r="250" spans="12:30" ht="15">
      <c r="L250" s="6"/>
      <c r="M250" s="13"/>
      <c r="N250" s="6"/>
      <c r="O250" s="6"/>
      <c r="P250" s="6"/>
      <c r="Q250" s="6"/>
      <c r="R250" s="13"/>
      <c r="S250" s="6"/>
      <c r="T250" s="6"/>
      <c r="U250" s="6"/>
      <c r="V250" s="13"/>
      <c r="W250" s="6"/>
      <c r="X250" s="6"/>
      <c r="Y250" s="6"/>
      <c r="Z250" s="13"/>
      <c r="AA250" s="6"/>
      <c r="AB250" s="6"/>
      <c r="AC250" s="6"/>
      <c r="AD250" s="13"/>
    </row>
    <row r="251" spans="12:30" ht="15">
      <c r="L251" s="6"/>
      <c r="M251" s="13"/>
      <c r="N251" s="6"/>
      <c r="O251" s="6"/>
      <c r="P251" s="6"/>
      <c r="Q251" s="6"/>
      <c r="R251" s="13"/>
      <c r="S251" s="6"/>
      <c r="T251" s="6"/>
      <c r="U251" s="6"/>
      <c r="V251" s="13"/>
      <c r="W251" s="6"/>
      <c r="X251" s="6"/>
      <c r="Y251" s="6"/>
      <c r="Z251" s="13"/>
      <c r="AA251" s="6"/>
      <c r="AB251" s="6"/>
      <c r="AC251" s="6"/>
      <c r="AD251" s="13"/>
    </row>
    <row r="252" spans="12:30" ht="15">
      <c r="L252" s="6"/>
      <c r="M252" s="13"/>
      <c r="N252" s="6"/>
      <c r="O252" s="6"/>
      <c r="P252" s="6"/>
      <c r="Q252" s="6"/>
      <c r="R252" s="13"/>
      <c r="S252" s="6"/>
      <c r="T252" s="6"/>
      <c r="U252" s="6"/>
      <c r="V252" s="13"/>
      <c r="W252" s="6"/>
      <c r="X252" s="6"/>
      <c r="Y252" s="6"/>
      <c r="Z252" s="13"/>
      <c r="AA252" s="6"/>
      <c r="AB252" s="6"/>
      <c r="AC252" s="6"/>
      <c r="AD252" s="13"/>
    </row>
    <row r="253" spans="12:30" ht="15">
      <c r="L253" s="6"/>
      <c r="M253" s="13"/>
      <c r="N253" s="6"/>
      <c r="O253" s="6"/>
      <c r="P253" s="6"/>
      <c r="Q253" s="6"/>
      <c r="R253" s="13"/>
      <c r="S253" s="6"/>
      <c r="T253" s="6"/>
      <c r="U253" s="6"/>
      <c r="V253" s="13"/>
      <c r="W253" s="6"/>
      <c r="X253" s="6"/>
      <c r="Y253" s="6"/>
      <c r="Z253" s="13"/>
      <c r="AA253" s="6"/>
      <c r="AB253" s="6"/>
      <c r="AC253" s="6"/>
      <c r="AD253" s="13"/>
    </row>
    <row r="254" spans="12:30" ht="15">
      <c r="L254" s="6"/>
      <c r="M254" s="13"/>
      <c r="N254" s="6"/>
      <c r="O254" s="6"/>
      <c r="P254" s="6"/>
      <c r="Q254" s="6"/>
      <c r="R254" s="13"/>
      <c r="S254" s="6"/>
      <c r="T254" s="6"/>
      <c r="U254" s="6"/>
      <c r="V254" s="13"/>
      <c r="W254" s="6"/>
      <c r="X254" s="6"/>
      <c r="Y254" s="6"/>
      <c r="Z254" s="13"/>
      <c r="AA254" s="6"/>
      <c r="AB254" s="6"/>
      <c r="AC254" s="6"/>
      <c r="AD254" s="13"/>
    </row>
    <row r="255" spans="12:30" ht="15">
      <c r="L255" s="6"/>
      <c r="M255" s="13"/>
      <c r="N255" s="6"/>
      <c r="O255" s="6"/>
      <c r="P255" s="6"/>
      <c r="Q255" s="6"/>
      <c r="R255" s="13"/>
      <c r="S255" s="6"/>
      <c r="T255" s="6"/>
      <c r="U255" s="6"/>
      <c r="V255" s="13"/>
      <c r="W255" s="6"/>
      <c r="X255" s="6"/>
      <c r="Y255" s="6"/>
      <c r="Z255" s="13"/>
      <c r="AA255" s="6"/>
      <c r="AB255" s="6"/>
      <c r="AC255" s="6"/>
      <c r="AD255" s="13"/>
    </row>
    <row r="256" spans="12:30" ht="15">
      <c r="L256" s="6"/>
      <c r="M256" s="13"/>
      <c r="N256" s="6"/>
      <c r="O256" s="6"/>
      <c r="P256" s="6"/>
      <c r="Q256" s="6"/>
      <c r="R256" s="13"/>
      <c r="S256" s="6"/>
      <c r="T256" s="6"/>
      <c r="U256" s="6"/>
      <c r="V256" s="13"/>
      <c r="W256" s="6"/>
      <c r="X256" s="6"/>
      <c r="Y256" s="6"/>
      <c r="Z256" s="13"/>
      <c r="AA256" s="6"/>
      <c r="AB256" s="6"/>
      <c r="AC256" s="6"/>
      <c r="AD256" s="13"/>
    </row>
    <row r="257" spans="12:30" ht="15">
      <c r="L257" s="6"/>
      <c r="M257" s="13"/>
      <c r="N257" s="6"/>
      <c r="O257" s="6"/>
      <c r="P257" s="6"/>
      <c r="Q257" s="6"/>
      <c r="R257" s="13"/>
      <c r="S257" s="6"/>
      <c r="T257" s="6"/>
      <c r="U257" s="6"/>
      <c r="V257" s="13"/>
      <c r="W257" s="6"/>
      <c r="X257" s="6"/>
      <c r="Y257" s="6"/>
      <c r="Z257" s="13"/>
      <c r="AA257" s="6"/>
      <c r="AB257" s="6"/>
      <c r="AC257" s="6"/>
      <c r="AD257" s="13"/>
    </row>
    <row r="258" spans="12:30" ht="15">
      <c r="L258" s="6"/>
      <c r="M258" s="13"/>
      <c r="N258" s="6"/>
      <c r="O258" s="6"/>
      <c r="P258" s="6"/>
      <c r="Q258" s="6"/>
      <c r="R258" s="13"/>
      <c r="S258" s="6"/>
      <c r="T258" s="6"/>
      <c r="U258" s="6"/>
      <c r="V258" s="13"/>
      <c r="W258" s="6"/>
      <c r="X258" s="6"/>
      <c r="Y258" s="6"/>
      <c r="Z258" s="13"/>
      <c r="AA258" s="6"/>
      <c r="AB258" s="6"/>
      <c r="AC258" s="6"/>
      <c r="AD258" s="13"/>
    </row>
    <row r="259" spans="12:30" ht="15">
      <c r="L259" s="6"/>
      <c r="M259" s="13"/>
      <c r="N259" s="6"/>
      <c r="O259" s="6"/>
      <c r="P259" s="6"/>
      <c r="Q259" s="6"/>
      <c r="R259" s="13"/>
      <c r="S259" s="6"/>
      <c r="T259" s="6"/>
      <c r="U259" s="6"/>
      <c r="V259" s="13"/>
      <c r="W259" s="6"/>
      <c r="X259" s="6"/>
      <c r="Y259" s="6"/>
      <c r="Z259" s="13"/>
      <c r="AA259" s="6"/>
      <c r="AB259" s="6"/>
      <c r="AC259" s="6"/>
      <c r="AD259" s="13"/>
    </row>
    <row r="260" spans="12:30" ht="15">
      <c r="L260" s="6"/>
      <c r="M260" s="13"/>
      <c r="N260" s="6"/>
      <c r="O260" s="6"/>
      <c r="P260" s="6"/>
      <c r="Q260" s="6"/>
      <c r="R260" s="13"/>
      <c r="S260" s="6"/>
      <c r="T260" s="6"/>
      <c r="U260" s="6"/>
      <c r="V260" s="13"/>
      <c r="W260" s="6"/>
      <c r="X260" s="6"/>
      <c r="Y260" s="6"/>
      <c r="Z260" s="13"/>
      <c r="AA260" s="6"/>
      <c r="AB260" s="6"/>
      <c r="AC260" s="6"/>
      <c r="AD260" s="13"/>
    </row>
    <row r="261" spans="12:30" ht="15">
      <c r="L261" s="6"/>
      <c r="M261" s="13"/>
      <c r="N261" s="6"/>
      <c r="O261" s="6"/>
      <c r="P261" s="6"/>
      <c r="Q261" s="6"/>
      <c r="R261" s="13"/>
      <c r="S261" s="6"/>
      <c r="T261" s="6"/>
      <c r="U261" s="6"/>
      <c r="V261" s="13"/>
      <c r="W261" s="6"/>
      <c r="X261" s="6"/>
      <c r="Y261" s="6"/>
      <c r="Z261" s="13"/>
      <c r="AA261" s="6"/>
      <c r="AB261" s="6"/>
      <c r="AC261" s="6"/>
      <c r="AD261" s="13"/>
    </row>
    <row r="262" spans="12:30" ht="15">
      <c r="L262" s="6"/>
      <c r="M262" s="13"/>
      <c r="N262" s="6"/>
      <c r="O262" s="6"/>
      <c r="P262" s="6"/>
      <c r="Q262" s="6"/>
      <c r="R262" s="13"/>
      <c r="S262" s="6"/>
      <c r="T262" s="6"/>
      <c r="U262" s="6"/>
      <c r="V262" s="13"/>
      <c r="W262" s="6"/>
      <c r="X262" s="6"/>
      <c r="Y262" s="6"/>
      <c r="Z262" s="13"/>
      <c r="AA262" s="6"/>
      <c r="AB262" s="6"/>
      <c r="AC262" s="6"/>
      <c r="AD262" s="13"/>
    </row>
    <row r="263" spans="12:30" ht="15">
      <c r="L263" s="6"/>
      <c r="M263" s="13"/>
      <c r="N263" s="6"/>
      <c r="O263" s="6"/>
      <c r="P263" s="6"/>
      <c r="Q263" s="6"/>
      <c r="R263" s="13"/>
      <c r="S263" s="6"/>
      <c r="T263" s="6"/>
      <c r="U263" s="6"/>
      <c r="V263" s="13"/>
      <c r="W263" s="6"/>
      <c r="X263" s="6"/>
      <c r="Y263" s="6"/>
      <c r="Z263" s="13"/>
      <c r="AA263" s="6"/>
      <c r="AB263" s="6"/>
      <c r="AC263" s="6"/>
      <c r="AD263" s="13"/>
    </row>
    <row r="264" spans="12:30" ht="15">
      <c r="L264" s="6"/>
      <c r="M264" s="13"/>
      <c r="N264" s="6"/>
      <c r="O264" s="6"/>
      <c r="P264" s="6"/>
      <c r="Q264" s="6"/>
      <c r="R264" s="13"/>
      <c r="S264" s="6"/>
      <c r="T264" s="6"/>
      <c r="U264" s="6"/>
      <c r="V264" s="13"/>
      <c r="W264" s="6"/>
      <c r="X264" s="6"/>
      <c r="Y264" s="6"/>
      <c r="Z264" s="13"/>
      <c r="AA264" s="6"/>
      <c r="AB264" s="6"/>
      <c r="AC264" s="6"/>
      <c r="AD264" s="13"/>
    </row>
    <row r="265" spans="12:30" ht="15">
      <c r="L265" s="6"/>
      <c r="M265" s="13"/>
      <c r="N265" s="6"/>
      <c r="O265" s="6"/>
      <c r="P265" s="6"/>
      <c r="Q265" s="6"/>
      <c r="R265" s="13"/>
      <c r="S265" s="6"/>
      <c r="T265" s="6"/>
      <c r="U265" s="6"/>
      <c r="V265" s="13"/>
      <c r="W265" s="6"/>
      <c r="X265" s="6"/>
      <c r="Y265" s="6"/>
      <c r="Z265" s="13"/>
      <c r="AA265" s="6"/>
      <c r="AB265" s="6"/>
      <c r="AC265" s="6"/>
      <c r="AD265" s="13"/>
    </row>
    <row r="266" spans="12:30" ht="15">
      <c r="L266" s="6"/>
      <c r="M266" s="13"/>
      <c r="N266" s="6"/>
      <c r="O266" s="6"/>
      <c r="P266" s="6"/>
      <c r="Q266" s="6"/>
      <c r="R266" s="13"/>
      <c r="S266" s="6"/>
      <c r="T266" s="6"/>
      <c r="U266" s="6"/>
      <c r="V266" s="13"/>
      <c r="W266" s="6"/>
      <c r="X266" s="6"/>
      <c r="Y266" s="6"/>
      <c r="Z266" s="13"/>
      <c r="AA266" s="6"/>
      <c r="AB266" s="6"/>
      <c r="AC266" s="6"/>
      <c r="AD266" s="13"/>
    </row>
    <row r="267" spans="12:30" ht="15">
      <c r="L267" s="6"/>
      <c r="M267" s="13"/>
      <c r="N267" s="6"/>
      <c r="O267" s="6"/>
      <c r="P267" s="6"/>
      <c r="Q267" s="6"/>
      <c r="R267" s="13"/>
      <c r="S267" s="6"/>
      <c r="T267" s="6"/>
      <c r="U267" s="6"/>
      <c r="V267" s="13"/>
      <c r="W267" s="6"/>
      <c r="X267" s="6"/>
      <c r="Y267" s="6"/>
      <c r="Z267" s="13"/>
      <c r="AA267" s="6"/>
      <c r="AB267" s="6"/>
      <c r="AC267" s="6"/>
      <c r="AD267" s="13"/>
    </row>
    <row r="268" spans="12:30" ht="15">
      <c r="L268" s="6"/>
      <c r="M268" s="13"/>
      <c r="N268" s="6"/>
      <c r="O268" s="6"/>
      <c r="P268" s="6"/>
      <c r="Q268" s="6"/>
      <c r="R268" s="13"/>
      <c r="S268" s="6"/>
      <c r="T268" s="6"/>
      <c r="U268" s="6"/>
      <c r="V268" s="13"/>
      <c r="W268" s="6"/>
      <c r="X268" s="6"/>
      <c r="Y268" s="6"/>
      <c r="Z268" s="13"/>
      <c r="AA268" s="6"/>
      <c r="AB268" s="6"/>
      <c r="AC268" s="6"/>
      <c r="AD268" s="13"/>
    </row>
    <row r="269" spans="12:30" ht="15">
      <c r="L269" s="6"/>
      <c r="M269" s="13"/>
      <c r="N269" s="6"/>
      <c r="O269" s="6"/>
      <c r="P269" s="6"/>
      <c r="Q269" s="6"/>
      <c r="R269" s="13"/>
      <c r="S269" s="6"/>
      <c r="T269" s="6"/>
      <c r="U269" s="6"/>
      <c r="V269" s="13"/>
      <c r="W269" s="6"/>
      <c r="X269" s="6"/>
      <c r="Y269" s="6"/>
      <c r="Z269" s="13"/>
      <c r="AA269" s="6"/>
      <c r="AB269" s="6"/>
      <c r="AC269" s="6"/>
      <c r="AD269" s="13"/>
    </row>
    <row r="270" spans="12:30" ht="15">
      <c r="L270" s="6"/>
      <c r="M270" s="13"/>
      <c r="N270" s="6"/>
      <c r="O270" s="6"/>
      <c r="P270" s="6"/>
      <c r="Q270" s="6"/>
      <c r="R270" s="13"/>
      <c r="S270" s="6"/>
      <c r="T270" s="6"/>
      <c r="U270" s="6"/>
      <c r="V270" s="13"/>
      <c r="W270" s="6"/>
      <c r="X270" s="6"/>
      <c r="Y270" s="6"/>
      <c r="Z270" s="13"/>
      <c r="AA270" s="6"/>
      <c r="AB270" s="6"/>
      <c r="AC270" s="6"/>
      <c r="AD270" s="13"/>
    </row>
    <row r="271" spans="12:30" ht="15">
      <c r="L271" s="6"/>
      <c r="M271" s="13"/>
      <c r="N271" s="6"/>
      <c r="O271" s="6"/>
      <c r="P271" s="6"/>
      <c r="Q271" s="6"/>
      <c r="R271" s="13"/>
      <c r="S271" s="6"/>
      <c r="T271" s="6"/>
      <c r="U271" s="6"/>
      <c r="V271" s="13"/>
      <c r="W271" s="6"/>
      <c r="X271" s="6"/>
      <c r="Y271" s="6"/>
      <c r="Z271" s="13"/>
      <c r="AA271" s="6"/>
      <c r="AB271" s="6"/>
      <c r="AC271" s="6"/>
      <c r="AD271" s="13"/>
    </row>
    <row r="272" spans="12:30" ht="15">
      <c r="L272" s="6"/>
      <c r="M272" s="13"/>
      <c r="N272" s="6"/>
      <c r="O272" s="6"/>
      <c r="P272" s="6"/>
      <c r="Q272" s="6"/>
      <c r="R272" s="13"/>
      <c r="S272" s="6"/>
      <c r="T272" s="6"/>
      <c r="U272" s="6"/>
      <c r="V272" s="13"/>
      <c r="W272" s="6"/>
      <c r="X272" s="6"/>
      <c r="Y272" s="6"/>
      <c r="Z272" s="13"/>
      <c r="AA272" s="6"/>
      <c r="AB272" s="6"/>
      <c r="AC272" s="6"/>
      <c r="AD272" s="13"/>
    </row>
    <row r="273" spans="12:30" ht="15">
      <c r="L273" s="6"/>
      <c r="M273" s="13"/>
      <c r="N273" s="6"/>
      <c r="O273" s="6"/>
      <c r="P273" s="6"/>
      <c r="Q273" s="6"/>
      <c r="R273" s="13"/>
      <c r="S273" s="6"/>
      <c r="T273" s="6"/>
      <c r="U273" s="6"/>
      <c r="V273" s="13"/>
      <c r="W273" s="6"/>
      <c r="X273" s="6"/>
      <c r="Y273" s="6"/>
      <c r="Z273" s="13"/>
      <c r="AA273" s="6"/>
      <c r="AB273" s="6"/>
      <c r="AC273" s="6"/>
      <c r="AD273" s="13"/>
    </row>
    <row r="274" spans="12:30" ht="15">
      <c r="L274" s="6"/>
      <c r="M274" s="13"/>
      <c r="N274" s="6"/>
      <c r="O274" s="6"/>
      <c r="P274" s="6"/>
      <c r="Q274" s="6"/>
      <c r="R274" s="13"/>
      <c r="S274" s="6"/>
      <c r="T274" s="6"/>
      <c r="U274" s="6"/>
      <c r="V274" s="13"/>
      <c r="W274" s="6"/>
      <c r="X274" s="6"/>
      <c r="Y274" s="6"/>
      <c r="Z274" s="13"/>
      <c r="AA274" s="6"/>
      <c r="AB274" s="6"/>
      <c r="AC274" s="6"/>
      <c r="AD274" s="13"/>
    </row>
    <row r="275" spans="12:30" ht="15">
      <c r="L275" s="6"/>
      <c r="M275" s="13"/>
      <c r="N275" s="6"/>
      <c r="O275" s="6"/>
      <c r="P275" s="6"/>
      <c r="Q275" s="6"/>
      <c r="R275" s="13"/>
      <c r="S275" s="6"/>
      <c r="T275" s="6"/>
      <c r="U275" s="6"/>
      <c r="V275" s="13"/>
      <c r="W275" s="6"/>
      <c r="X275" s="6"/>
      <c r="Y275" s="6"/>
      <c r="Z275" s="13"/>
      <c r="AA275" s="6"/>
      <c r="AB275" s="6"/>
      <c r="AC275" s="6"/>
      <c r="AD275" s="13"/>
    </row>
    <row r="276" spans="12:30" ht="15">
      <c r="L276" s="6"/>
      <c r="M276" s="13"/>
      <c r="N276" s="6"/>
      <c r="O276" s="6"/>
      <c r="P276" s="6"/>
      <c r="Q276" s="6"/>
      <c r="R276" s="13"/>
      <c r="S276" s="6"/>
      <c r="T276" s="6"/>
      <c r="U276" s="6"/>
      <c r="V276" s="13"/>
      <c r="W276" s="6"/>
      <c r="X276" s="6"/>
      <c r="Y276" s="6"/>
      <c r="Z276" s="13"/>
      <c r="AA276" s="6"/>
      <c r="AB276" s="6"/>
      <c r="AC276" s="6"/>
      <c r="AD276" s="13"/>
    </row>
    <row r="277" spans="12:30" ht="15">
      <c r="L277" s="6"/>
      <c r="M277" s="13"/>
      <c r="N277" s="6"/>
      <c r="O277" s="6"/>
      <c r="P277" s="6"/>
      <c r="Q277" s="6"/>
      <c r="R277" s="13"/>
      <c r="S277" s="6"/>
      <c r="T277" s="6"/>
      <c r="U277" s="6"/>
      <c r="V277" s="13"/>
      <c r="W277" s="6"/>
      <c r="X277" s="6"/>
      <c r="Y277" s="6"/>
      <c r="Z277" s="13"/>
      <c r="AA277" s="6"/>
      <c r="AB277" s="6"/>
      <c r="AC277" s="6"/>
      <c r="AD277" s="13"/>
    </row>
    <row r="278" spans="12:30" ht="15">
      <c r="L278" s="6"/>
      <c r="M278" s="13"/>
      <c r="N278" s="6"/>
      <c r="O278" s="6"/>
      <c r="P278" s="6"/>
      <c r="Q278" s="6"/>
      <c r="R278" s="13"/>
      <c r="S278" s="6"/>
      <c r="T278" s="6"/>
      <c r="U278" s="6"/>
      <c r="V278" s="13"/>
      <c r="W278" s="6"/>
      <c r="X278" s="6"/>
      <c r="Y278" s="6"/>
      <c r="Z278" s="13"/>
      <c r="AA278" s="6"/>
      <c r="AB278" s="6"/>
      <c r="AC278" s="6"/>
      <c r="AD278" s="13"/>
    </row>
    <row r="279" spans="12:30" ht="15">
      <c r="L279" s="6"/>
      <c r="M279" s="13"/>
      <c r="N279" s="6"/>
      <c r="O279" s="6"/>
      <c r="P279" s="6"/>
      <c r="Q279" s="6"/>
      <c r="R279" s="13"/>
      <c r="S279" s="6"/>
      <c r="T279" s="6"/>
      <c r="U279" s="6"/>
      <c r="V279" s="13"/>
      <c r="W279" s="6"/>
      <c r="X279" s="6"/>
      <c r="Y279" s="6"/>
      <c r="Z279" s="13"/>
      <c r="AA279" s="6"/>
      <c r="AB279" s="6"/>
      <c r="AC279" s="6"/>
      <c r="AD279" s="13"/>
    </row>
    <row r="280" spans="12:30" ht="15">
      <c r="L280" s="6"/>
      <c r="M280" s="13"/>
      <c r="N280" s="6"/>
      <c r="O280" s="6"/>
      <c r="P280" s="6"/>
      <c r="Q280" s="6"/>
      <c r="R280" s="13"/>
      <c r="S280" s="6"/>
      <c r="T280" s="6"/>
      <c r="U280" s="6"/>
      <c r="V280" s="13"/>
      <c r="W280" s="6"/>
      <c r="X280" s="6"/>
      <c r="Y280" s="6"/>
      <c r="Z280" s="13"/>
      <c r="AA280" s="6"/>
      <c r="AB280" s="6"/>
      <c r="AC280" s="6"/>
      <c r="AD280" s="13"/>
    </row>
    <row r="281" spans="12:30" ht="15">
      <c r="L281" s="6"/>
      <c r="M281" s="13"/>
      <c r="N281" s="6"/>
      <c r="O281" s="6"/>
      <c r="P281" s="6"/>
      <c r="Q281" s="6"/>
      <c r="R281" s="13"/>
      <c r="S281" s="6"/>
      <c r="T281" s="6"/>
      <c r="U281" s="6"/>
      <c r="V281" s="13"/>
      <c r="W281" s="6"/>
      <c r="X281" s="6"/>
      <c r="Y281" s="6"/>
      <c r="Z281" s="13"/>
      <c r="AA281" s="6"/>
      <c r="AB281" s="6"/>
      <c r="AC281" s="6"/>
      <c r="AD281" s="13"/>
    </row>
    <row r="282" spans="12:30" ht="15">
      <c r="L282" s="6"/>
      <c r="M282" s="13"/>
      <c r="N282" s="6"/>
      <c r="O282" s="6"/>
      <c r="P282" s="6"/>
      <c r="Q282" s="6"/>
      <c r="R282" s="13"/>
      <c r="S282" s="6"/>
      <c r="T282" s="6"/>
      <c r="U282" s="6"/>
      <c r="V282" s="13"/>
      <c r="W282" s="6"/>
      <c r="X282" s="6"/>
      <c r="Y282" s="6"/>
      <c r="Z282" s="13"/>
      <c r="AA282" s="6"/>
      <c r="AB282" s="6"/>
      <c r="AC282" s="6"/>
      <c r="AD282" s="13"/>
    </row>
    <row r="283" spans="12:30" ht="15">
      <c r="L283" s="6"/>
      <c r="M283" s="13"/>
      <c r="N283" s="6"/>
      <c r="O283" s="6"/>
      <c r="P283" s="6"/>
      <c r="Q283" s="6"/>
      <c r="R283" s="13"/>
      <c r="S283" s="6"/>
      <c r="T283" s="6"/>
      <c r="U283" s="6"/>
      <c r="V283" s="13"/>
      <c r="W283" s="6"/>
      <c r="X283" s="6"/>
      <c r="Y283" s="6"/>
      <c r="Z283" s="13"/>
      <c r="AA283" s="6"/>
      <c r="AB283" s="6"/>
      <c r="AC283" s="6"/>
      <c r="AD283" s="13"/>
    </row>
    <row r="284" spans="12:30" ht="15">
      <c r="L284" s="6"/>
      <c r="M284" s="13"/>
      <c r="N284" s="6"/>
      <c r="O284" s="6"/>
      <c r="P284" s="6"/>
      <c r="Q284" s="6"/>
      <c r="R284" s="13"/>
      <c r="S284" s="6"/>
      <c r="T284" s="6"/>
      <c r="U284" s="6"/>
      <c r="V284" s="13"/>
      <c r="W284" s="6"/>
      <c r="X284" s="6"/>
      <c r="Y284" s="6"/>
      <c r="Z284" s="13"/>
      <c r="AA284" s="6"/>
      <c r="AB284" s="6"/>
      <c r="AC284" s="6"/>
      <c r="AD284" s="13"/>
    </row>
    <row r="285" spans="12:30" ht="15">
      <c r="L285" s="6"/>
      <c r="M285" s="13"/>
      <c r="N285" s="6"/>
      <c r="O285" s="6"/>
      <c r="P285" s="6"/>
      <c r="Q285" s="6"/>
      <c r="R285" s="13"/>
      <c r="S285" s="6"/>
      <c r="T285" s="6"/>
      <c r="U285" s="6"/>
      <c r="V285" s="13"/>
      <c r="W285" s="6"/>
      <c r="X285" s="6"/>
      <c r="Y285" s="6"/>
      <c r="Z285" s="13"/>
      <c r="AA285" s="6"/>
      <c r="AB285" s="6"/>
      <c r="AC285" s="6"/>
      <c r="AD285" s="13"/>
    </row>
    <row r="286" spans="12:30" ht="15">
      <c r="L286" s="6"/>
      <c r="M286" s="13"/>
      <c r="N286" s="6"/>
      <c r="O286" s="6"/>
      <c r="P286" s="6"/>
      <c r="Q286" s="6"/>
      <c r="R286" s="13"/>
      <c r="S286" s="6"/>
      <c r="T286" s="6"/>
      <c r="U286" s="6"/>
      <c r="V286" s="13"/>
      <c r="W286" s="6"/>
      <c r="X286" s="6"/>
      <c r="Y286" s="6"/>
      <c r="Z286" s="13"/>
      <c r="AA286" s="6"/>
      <c r="AB286" s="6"/>
      <c r="AC286" s="6"/>
      <c r="AD286" s="13"/>
    </row>
    <row r="287" spans="12:30" ht="15">
      <c r="L287" s="6"/>
      <c r="M287" s="13"/>
      <c r="N287" s="6"/>
      <c r="O287" s="6"/>
      <c r="P287" s="6"/>
      <c r="Q287" s="6"/>
      <c r="R287" s="13"/>
      <c r="S287" s="6"/>
      <c r="T287" s="6"/>
      <c r="U287" s="6"/>
      <c r="V287" s="13"/>
      <c r="W287" s="6"/>
      <c r="X287" s="6"/>
      <c r="Y287" s="6"/>
      <c r="Z287" s="13"/>
      <c r="AA287" s="6"/>
      <c r="AB287" s="6"/>
      <c r="AC287" s="6"/>
      <c r="AD287" s="13"/>
    </row>
    <row r="288" spans="12:30" ht="15">
      <c r="L288" s="6"/>
      <c r="M288" s="13"/>
      <c r="N288" s="6"/>
      <c r="O288" s="6"/>
      <c r="P288" s="6"/>
      <c r="Q288" s="6"/>
      <c r="R288" s="13"/>
      <c r="S288" s="6"/>
      <c r="T288" s="6"/>
      <c r="U288" s="6"/>
      <c r="V288" s="13"/>
      <c r="W288" s="6"/>
      <c r="X288" s="6"/>
      <c r="Y288" s="6"/>
      <c r="Z288" s="13"/>
      <c r="AA288" s="6"/>
      <c r="AB288" s="6"/>
      <c r="AC288" s="6"/>
      <c r="AD288" s="13"/>
    </row>
    <row r="289" spans="12:30" ht="15">
      <c r="L289" s="6"/>
      <c r="M289" s="13"/>
      <c r="N289" s="6"/>
      <c r="O289" s="6"/>
      <c r="P289" s="6"/>
      <c r="Q289" s="6"/>
      <c r="R289" s="13"/>
      <c r="S289" s="6"/>
      <c r="T289" s="6"/>
      <c r="U289" s="6"/>
      <c r="V289" s="13"/>
      <c r="W289" s="6"/>
      <c r="X289" s="6"/>
      <c r="Y289" s="6"/>
      <c r="Z289" s="13"/>
      <c r="AA289" s="6"/>
      <c r="AB289" s="6"/>
      <c r="AC289" s="6"/>
      <c r="AD289" s="13"/>
    </row>
    <row r="290" spans="12:30" ht="15">
      <c r="L290" s="6"/>
      <c r="M290" s="13"/>
      <c r="N290" s="6"/>
      <c r="O290" s="6"/>
      <c r="P290" s="6"/>
      <c r="Q290" s="6"/>
      <c r="R290" s="13"/>
      <c r="S290" s="6"/>
      <c r="T290" s="6"/>
      <c r="U290" s="6"/>
      <c r="V290" s="13"/>
      <c r="W290" s="6"/>
      <c r="X290" s="6"/>
      <c r="Y290" s="6"/>
      <c r="Z290" s="13"/>
      <c r="AA290" s="6"/>
      <c r="AB290" s="6"/>
      <c r="AC290" s="6"/>
      <c r="AD290" s="13"/>
    </row>
    <row r="291" spans="12:30" ht="15">
      <c r="L291" s="6"/>
      <c r="M291" s="13"/>
      <c r="N291" s="6"/>
      <c r="O291" s="6"/>
      <c r="P291" s="6"/>
      <c r="Q291" s="6"/>
      <c r="R291" s="13"/>
      <c r="S291" s="6"/>
      <c r="T291" s="6"/>
      <c r="U291" s="6"/>
      <c r="V291" s="13"/>
      <c r="W291" s="6"/>
      <c r="X291" s="6"/>
      <c r="Y291" s="6"/>
      <c r="Z291" s="13"/>
      <c r="AA291" s="6"/>
      <c r="AB291" s="6"/>
      <c r="AC291" s="6"/>
      <c r="AD291" s="13"/>
    </row>
    <row r="292" spans="12:30" ht="15">
      <c r="L292" s="6"/>
      <c r="M292" s="13"/>
      <c r="N292" s="6"/>
      <c r="O292" s="6"/>
      <c r="P292" s="6"/>
      <c r="Q292" s="6"/>
      <c r="R292" s="13"/>
      <c r="S292" s="6"/>
      <c r="T292" s="6"/>
      <c r="U292" s="6"/>
      <c r="V292" s="13"/>
      <c r="W292" s="6"/>
      <c r="X292" s="6"/>
      <c r="Y292" s="6"/>
      <c r="Z292" s="13"/>
      <c r="AA292" s="6"/>
      <c r="AB292" s="6"/>
      <c r="AC292" s="6"/>
      <c r="AD292" s="13"/>
    </row>
    <row r="293" spans="12:30" ht="15">
      <c r="L293" s="6"/>
      <c r="M293" s="13"/>
      <c r="N293" s="6"/>
      <c r="O293" s="6"/>
      <c r="P293" s="6"/>
      <c r="Q293" s="6"/>
      <c r="R293" s="13"/>
      <c r="S293" s="6"/>
      <c r="T293" s="6"/>
      <c r="U293" s="6"/>
      <c r="V293" s="13"/>
      <c r="W293" s="6"/>
      <c r="X293" s="6"/>
      <c r="Y293" s="6"/>
      <c r="Z293" s="13"/>
      <c r="AA293" s="6"/>
      <c r="AB293" s="6"/>
      <c r="AC293" s="6"/>
      <c r="AD293" s="13"/>
    </row>
    <row r="294" spans="12:30" ht="15">
      <c r="L294" s="6"/>
      <c r="M294" s="13"/>
      <c r="N294" s="6"/>
      <c r="O294" s="6"/>
      <c r="P294" s="6"/>
      <c r="Q294" s="6"/>
      <c r="R294" s="13"/>
      <c r="S294" s="6"/>
      <c r="T294" s="6"/>
      <c r="U294" s="6"/>
      <c r="V294" s="13"/>
      <c r="W294" s="6"/>
      <c r="X294" s="6"/>
      <c r="Y294" s="6"/>
      <c r="Z294" s="13"/>
      <c r="AA294" s="6"/>
      <c r="AB294" s="6"/>
      <c r="AC294" s="6"/>
      <c r="AD294" s="13"/>
    </row>
    <row r="295" spans="12:30" ht="15">
      <c r="L295" s="6"/>
      <c r="M295" s="13"/>
      <c r="N295" s="6"/>
      <c r="O295" s="6"/>
      <c r="P295" s="6"/>
      <c r="Q295" s="6"/>
      <c r="R295" s="13"/>
      <c r="S295" s="6"/>
      <c r="T295" s="6"/>
      <c r="U295" s="6"/>
      <c r="V295" s="13"/>
      <c r="W295" s="6"/>
      <c r="X295" s="6"/>
      <c r="Y295" s="6"/>
      <c r="Z295" s="13"/>
      <c r="AA295" s="6"/>
      <c r="AB295" s="6"/>
      <c r="AC295" s="6"/>
      <c r="AD295" s="13"/>
    </row>
    <row r="296" spans="12:30" ht="15">
      <c r="L296" s="6"/>
      <c r="M296" s="13"/>
      <c r="N296" s="6"/>
      <c r="O296" s="6"/>
      <c r="P296" s="6"/>
      <c r="Q296" s="6"/>
      <c r="R296" s="13"/>
      <c r="S296" s="6"/>
      <c r="T296" s="6"/>
      <c r="U296" s="6"/>
      <c r="V296" s="13"/>
      <c r="W296" s="6"/>
      <c r="X296" s="6"/>
      <c r="Y296" s="6"/>
      <c r="Z296" s="13"/>
      <c r="AA296" s="6"/>
      <c r="AB296" s="6"/>
      <c r="AC296" s="6"/>
      <c r="AD296" s="13"/>
    </row>
    <row r="297" spans="12:30" ht="15">
      <c r="L297" s="6"/>
      <c r="M297" s="13"/>
      <c r="N297" s="6"/>
      <c r="O297" s="6"/>
      <c r="P297" s="6"/>
      <c r="Q297" s="6"/>
      <c r="R297" s="13"/>
      <c r="S297" s="6"/>
      <c r="T297" s="6"/>
      <c r="U297" s="6"/>
      <c r="V297" s="13"/>
      <c r="W297" s="6"/>
      <c r="X297" s="6"/>
      <c r="Y297" s="6"/>
      <c r="Z297" s="13"/>
      <c r="AA297" s="6"/>
      <c r="AB297" s="6"/>
      <c r="AC297" s="6"/>
      <c r="AD297" s="13"/>
    </row>
    <row r="298" spans="12:30" ht="15">
      <c r="L298" s="6"/>
      <c r="M298" s="13"/>
      <c r="N298" s="6"/>
      <c r="O298" s="6"/>
      <c r="P298" s="6"/>
      <c r="Q298" s="6"/>
      <c r="R298" s="13"/>
      <c r="S298" s="6"/>
      <c r="T298" s="6"/>
      <c r="U298" s="6"/>
      <c r="V298" s="13"/>
      <c r="W298" s="6"/>
      <c r="X298" s="6"/>
      <c r="Y298" s="6"/>
      <c r="Z298" s="13"/>
      <c r="AA298" s="6"/>
      <c r="AB298" s="6"/>
      <c r="AC298" s="6"/>
      <c r="AD298" s="13"/>
    </row>
    <row r="299" spans="12:30" ht="15">
      <c r="L299" s="6"/>
      <c r="M299" s="13"/>
      <c r="N299" s="6"/>
      <c r="O299" s="6"/>
      <c r="P299" s="6"/>
      <c r="Q299" s="6"/>
      <c r="R299" s="13"/>
      <c r="S299" s="6"/>
      <c r="T299" s="6"/>
      <c r="U299" s="6"/>
      <c r="V299" s="13"/>
      <c r="W299" s="6"/>
      <c r="X299" s="6"/>
      <c r="Y299" s="6"/>
      <c r="Z299" s="13"/>
      <c r="AA299" s="6"/>
      <c r="AB299" s="6"/>
      <c r="AC299" s="6"/>
      <c r="AD299" s="13"/>
    </row>
    <row r="300" spans="12:30" ht="15">
      <c r="L300" s="6"/>
      <c r="M300" s="13"/>
      <c r="N300" s="6"/>
      <c r="O300" s="6"/>
      <c r="P300" s="6"/>
      <c r="Q300" s="6"/>
      <c r="R300" s="13"/>
      <c r="S300" s="6"/>
      <c r="T300" s="6"/>
      <c r="U300" s="6"/>
      <c r="V300" s="13"/>
      <c r="W300" s="6"/>
      <c r="X300" s="6"/>
      <c r="Y300" s="6"/>
      <c r="Z300" s="13"/>
      <c r="AA300" s="6"/>
      <c r="AB300" s="6"/>
      <c r="AC300" s="6"/>
      <c r="AD300" s="13"/>
    </row>
    <row r="301" spans="12:30" ht="15">
      <c r="L301" s="6"/>
      <c r="M301" s="13"/>
      <c r="N301" s="6"/>
      <c r="O301" s="6"/>
      <c r="P301" s="6"/>
      <c r="Q301" s="6"/>
      <c r="R301" s="13"/>
      <c r="S301" s="6"/>
      <c r="T301" s="6"/>
      <c r="U301" s="6"/>
      <c r="V301" s="13"/>
      <c r="W301" s="6"/>
      <c r="X301" s="6"/>
      <c r="Y301" s="6"/>
      <c r="Z301" s="13"/>
      <c r="AA301" s="6"/>
      <c r="AB301" s="6"/>
      <c r="AC301" s="6"/>
      <c r="AD301" s="13"/>
    </row>
    <row r="302" spans="12:30" ht="15">
      <c r="L302" s="6"/>
      <c r="M302" s="13"/>
      <c r="N302" s="6"/>
      <c r="O302" s="6"/>
      <c r="P302" s="6"/>
      <c r="Q302" s="6"/>
      <c r="R302" s="13"/>
      <c r="S302" s="6"/>
      <c r="T302" s="6"/>
      <c r="U302" s="6"/>
      <c r="V302" s="13"/>
      <c r="W302" s="6"/>
      <c r="X302" s="6"/>
      <c r="Y302" s="6"/>
      <c r="Z302" s="13"/>
      <c r="AA302" s="6"/>
      <c r="AB302" s="6"/>
      <c r="AC302" s="6"/>
      <c r="AD302" s="13"/>
    </row>
    <row r="303" spans="12:30" ht="15">
      <c r="L303" s="6"/>
      <c r="M303" s="13"/>
      <c r="N303" s="6"/>
      <c r="O303" s="6"/>
      <c r="P303" s="6"/>
      <c r="Q303" s="6"/>
      <c r="R303" s="13"/>
      <c r="S303" s="6"/>
      <c r="T303" s="6"/>
      <c r="U303" s="6"/>
      <c r="V303" s="13"/>
      <c r="W303" s="6"/>
      <c r="X303" s="6"/>
      <c r="Y303" s="6"/>
      <c r="Z303" s="13"/>
      <c r="AA303" s="6"/>
      <c r="AB303" s="6"/>
      <c r="AC303" s="6"/>
      <c r="AD303" s="13"/>
    </row>
    <row r="304" spans="12:30" ht="15">
      <c r="L304" s="6"/>
      <c r="M304" s="13"/>
      <c r="N304" s="6"/>
      <c r="O304" s="6"/>
      <c r="P304" s="6"/>
      <c r="Q304" s="6"/>
      <c r="R304" s="13"/>
      <c r="S304" s="6"/>
      <c r="T304" s="6"/>
      <c r="U304" s="6"/>
      <c r="V304" s="13"/>
      <c r="W304" s="6"/>
      <c r="X304" s="6"/>
      <c r="Y304" s="6"/>
      <c r="Z304" s="13"/>
      <c r="AA304" s="6"/>
      <c r="AB304" s="6"/>
      <c r="AC304" s="6"/>
      <c r="AD304" s="13"/>
    </row>
    <row r="305" spans="12:30" ht="15">
      <c r="L305" s="6"/>
      <c r="M305" s="13"/>
      <c r="N305" s="6"/>
      <c r="O305" s="6"/>
      <c r="P305" s="6"/>
      <c r="Q305" s="6"/>
      <c r="R305" s="13"/>
      <c r="S305" s="6"/>
      <c r="T305" s="6"/>
      <c r="U305" s="6"/>
      <c r="V305" s="13"/>
      <c r="W305" s="6"/>
      <c r="X305" s="6"/>
      <c r="Y305" s="6"/>
      <c r="Z305" s="13"/>
      <c r="AA305" s="6"/>
      <c r="AB305" s="6"/>
      <c r="AC305" s="6"/>
      <c r="AD305" s="13"/>
    </row>
    <row r="306" spans="12:30" ht="15">
      <c r="L306" s="6"/>
      <c r="M306" s="13"/>
      <c r="N306" s="6"/>
      <c r="O306" s="6"/>
      <c r="P306" s="6"/>
      <c r="Q306" s="6"/>
      <c r="R306" s="13"/>
      <c r="S306" s="6"/>
      <c r="T306" s="6"/>
      <c r="U306" s="6"/>
      <c r="V306" s="13"/>
      <c r="W306" s="6"/>
      <c r="X306" s="6"/>
      <c r="Y306" s="6"/>
      <c r="Z306" s="13"/>
      <c r="AA306" s="6"/>
      <c r="AB306" s="6"/>
      <c r="AC306" s="6"/>
      <c r="AD306" s="13"/>
    </row>
    <row r="307" spans="12:30" ht="15">
      <c r="L307" s="6"/>
      <c r="M307" s="13"/>
      <c r="N307" s="6"/>
      <c r="O307" s="6"/>
      <c r="P307" s="6"/>
      <c r="Q307" s="6"/>
      <c r="R307" s="13"/>
      <c r="S307" s="6"/>
      <c r="T307" s="6"/>
      <c r="U307" s="6"/>
      <c r="V307" s="13"/>
      <c r="W307" s="6"/>
      <c r="X307" s="6"/>
      <c r="Y307" s="6"/>
      <c r="Z307" s="13"/>
      <c r="AA307" s="6"/>
      <c r="AB307" s="6"/>
      <c r="AC307" s="6"/>
      <c r="AD307" s="13"/>
    </row>
    <row r="308" spans="12:30" ht="15">
      <c r="L308" s="6"/>
      <c r="M308" s="13"/>
      <c r="N308" s="6"/>
      <c r="O308" s="6"/>
      <c r="P308" s="6"/>
      <c r="Q308" s="6"/>
      <c r="R308" s="13"/>
      <c r="S308" s="6"/>
      <c r="T308" s="6"/>
      <c r="U308" s="6"/>
      <c r="V308" s="13"/>
      <c r="W308" s="6"/>
      <c r="X308" s="6"/>
      <c r="Y308" s="6"/>
      <c r="Z308" s="13"/>
      <c r="AA308" s="6"/>
      <c r="AB308" s="6"/>
      <c r="AC308" s="6"/>
      <c r="AD308" s="13"/>
    </row>
    <row r="309" spans="12:30" ht="15">
      <c r="L309" s="6"/>
      <c r="M309" s="13"/>
      <c r="N309" s="6"/>
      <c r="O309" s="6"/>
      <c r="P309" s="6"/>
      <c r="Q309" s="6"/>
      <c r="R309" s="13"/>
      <c r="S309" s="6"/>
      <c r="T309" s="6"/>
      <c r="U309" s="6"/>
      <c r="V309" s="13"/>
      <c r="W309" s="6"/>
      <c r="X309" s="6"/>
      <c r="Y309" s="6"/>
      <c r="Z309" s="13"/>
      <c r="AA309" s="6"/>
      <c r="AB309" s="6"/>
      <c r="AC309" s="6"/>
      <c r="AD309" s="13"/>
    </row>
    <row r="310" spans="12:30" ht="15">
      <c r="L310" s="6"/>
      <c r="M310" s="13"/>
      <c r="N310" s="6"/>
      <c r="O310" s="6"/>
      <c r="P310" s="6"/>
      <c r="Q310" s="6"/>
      <c r="R310" s="13"/>
      <c r="S310" s="6"/>
      <c r="T310" s="6"/>
      <c r="U310" s="6"/>
      <c r="V310" s="13"/>
      <c r="W310" s="6"/>
      <c r="X310" s="6"/>
      <c r="Y310" s="6"/>
      <c r="Z310" s="13"/>
      <c r="AA310" s="6"/>
      <c r="AB310" s="6"/>
      <c r="AC310" s="6"/>
      <c r="AD310" s="13"/>
    </row>
    <row r="311" spans="12:30" ht="15">
      <c r="L311" s="6"/>
      <c r="M311" s="13"/>
      <c r="N311" s="6"/>
      <c r="O311" s="6"/>
      <c r="P311" s="6"/>
      <c r="Q311" s="6"/>
      <c r="R311" s="13"/>
      <c r="S311" s="6"/>
      <c r="T311" s="6"/>
      <c r="U311" s="6"/>
      <c r="V311" s="13"/>
      <c r="W311" s="6"/>
      <c r="X311" s="6"/>
      <c r="Y311" s="6"/>
      <c r="Z311" s="13"/>
      <c r="AA311" s="6"/>
      <c r="AB311" s="6"/>
      <c r="AC311" s="6"/>
      <c r="AD311" s="13"/>
    </row>
    <row r="312" spans="12:30" ht="15">
      <c r="L312" s="6"/>
      <c r="M312" s="13"/>
      <c r="N312" s="6"/>
      <c r="O312" s="6"/>
      <c r="P312" s="6"/>
      <c r="Q312" s="6"/>
      <c r="R312" s="13"/>
      <c r="S312" s="6"/>
      <c r="T312" s="6"/>
      <c r="U312" s="6"/>
      <c r="V312" s="13"/>
      <c r="W312" s="6"/>
      <c r="X312" s="6"/>
      <c r="Y312" s="6"/>
      <c r="Z312" s="13"/>
      <c r="AA312" s="6"/>
      <c r="AB312" s="6"/>
      <c r="AC312" s="6"/>
      <c r="AD312" s="13"/>
    </row>
    <row r="313" spans="12:30" ht="15">
      <c r="L313" s="6"/>
      <c r="M313" s="13"/>
      <c r="N313" s="6"/>
      <c r="O313" s="6"/>
      <c r="P313" s="6"/>
      <c r="Q313" s="6"/>
      <c r="R313" s="13"/>
      <c r="S313" s="6"/>
      <c r="T313" s="6"/>
      <c r="U313" s="6"/>
      <c r="V313" s="13"/>
      <c r="W313" s="6"/>
      <c r="X313" s="6"/>
      <c r="Y313" s="6"/>
      <c r="Z313" s="13"/>
      <c r="AA313" s="6"/>
      <c r="AB313" s="6"/>
      <c r="AC313" s="6"/>
      <c r="AD313" s="13"/>
    </row>
    <row r="314" spans="12:30" ht="15">
      <c r="L314" s="6"/>
      <c r="M314" s="13"/>
      <c r="N314" s="6"/>
      <c r="O314" s="6"/>
      <c r="P314" s="6"/>
      <c r="Q314" s="6"/>
      <c r="R314" s="13"/>
      <c r="S314" s="6"/>
      <c r="T314" s="6"/>
      <c r="U314" s="6"/>
      <c r="V314" s="13"/>
      <c r="W314" s="6"/>
      <c r="X314" s="6"/>
      <c r="Y314" s="6"/>
      <c r="Z314" s="13"/>
      <c r="AA314" s="6"/>
      <c r="AB314" s="6"/>
      <c r="AC314" s="6"/>
      <c r="AD314" s="13"/>
    </row>
    <row r="315" spans="12:30" ht="15">
      <c r="L315" s="6"/>
      <c r="M315" s="13"/>
      <c r="N315" s="6"/>
      <c r="O315" s="6"/>
      <c r="P315" s="6"/>
      <c r="Q315" s="6"/>
      <c r="R315" s="13"/>
      <c r="S315" s="6"/>
      <c r="T315" s="6"/>
      <c r="U315" s="6"/>
      <c r="V315" s="13"/>
      <c r="W315" s="6"/>
      <c r="X315" s="6"/>
      <c r="Y315" s="6"/>
      <c r="Z315" s="13"/>
      <c r="AA315" s="6"/>
      <c r="AB315" s="6"/>
      <c r="AC315" s="6"/>
      <c r="AD315" s="13"/>
    </row>
    <row r="316" spans="12:30" ht="15">
      <c r="L316" s="6"/>
      <c r="M316" s="13"/>
      <c r="N316" s="6"/>
      <c r="O316" s="6"/>
      <c r="P316" s="6"/>
      <c r="Q316" s="6"/>
      <c r="R316" s="13"/>
      <c r="S316" s="6"/>
      <c r="T316" s="6"/>
      <c r="U316" s="6"/>
      <c r="V316" s="13"/>
      <c r="W316" s="6"/>
      <c r="X316" s="6"/>
      <c r="Y316" s="6"/>
      <c r="Z316" s="13"/>
      <c r="AA316" s="6"/>
      <c r="AB316" s="6"/>
      <c r="AC316" s="6"/>
      <c r="AD316" s="13"/>
    </row>
    <row r="317" spans="12:30" ht="15">
      <c r="L317" s="6"/>
      <c r="M317" s="13"/>
      <c r="N317" s="6"/>
      <c r="O317" s="6"/>
      <c r="P317" s="6"/>
      <c r="Q317" s="6"/>
      <c r="R317" s="13"/>
      <c r="S317" s="6"/>
      <c r="T317" s="6"/>
      <c r="U317" s="6"/>
      <c r="V317" s="13"/>
      <c r="W317" s="6"/>
      <c r="X317" s="6"/>
      <c r="Y317" s="6"/>
      <c r="Z317" s="13"/>
      <c r="AA317" s="6"/>
      <c r="AB317" s="6"/>
      <c r="AC317" s="6"/>
      <c r="AD317" s="13"/>
    </row>
    <row r="318" spans="12:30" ht="15">
      <c r="L318" s="6"/>
      <c r="M318" s="13"/>
      <c r="N318" s="6"/>
      <c r="O318" s="6"/>
      <c r="P318" s="6"/>
      <c r="Q318" s="6"/>
      <c r="R318" s="13"/>
      <c r="S318" s="6"/>
      <c r="T318" s="6"/>
      <c r="U318" s="6"/>
      <c r="V318" s="13"/>
      <c r="W318" s="6"/>
      <c r="X318" s="6"/>
      <c r="Y318" s="6"/>
      <c r="Z318" s="13"/>
      <c r="AA318" s="6"/>
      <c r="AB318" s="6"/>
      <c r="AC318" s="6"/>
      <c r="AD318" s="13"/>
    </row>
    <row r="319" spans="12:30" ht="15">
      <c r="L319" s="6"/>
      <c r="M319" s="13"/>
      <c r="N319" s="6"/>
      <c r="O319" s="6"/>
      <c r="P319" s="6"/>
      <c r="Q319" s="6"/>
      <c r="R319" s="13"/>
      <c r="S319" s="6"/>
      <c r="T319" s="6"/>
      <c r="U319" s="6"/>
      <c r="V319" s="13"/>
      <c r="W319" s="6"/>
      <c r="X319" s="6"/>
      <c r="Y319" s="6"/>
      <c r="Z319" s="13"/>
      <c r="AA319" s="6"/>
      <c r="AB319" s="6"/>
      <c r="AC319" s="6"/>
      <c r="AD319" s="13"/>
    </row>
    <row r="320" spans="12:30" ht="15">
      <c r="L320" s="6"/>
      <c r="M320" s="13"/>
      <c r="N320" s="6"/>
      <c r="O320" s="6"/>
      <c r="P320" s="6"/>
      <c r="Q320" s="6"/>
      <c r="R320" s="13"/>
      <c r="S320" s="6"/>
      <c r="T320" s="6"/>
      <c r="U320" s="6"/>
      <c r="V320" s="13"/>
      <c r="W320" s="6"/>
      <c r="X320" s="6"/>
      <c r="Y320" s="6"/>
      <c r="Z320" s="13"/>
      <c r="AA320" s="6"/>
      <c r="AB320" s="6"/>
      <c r="AC320" s="6"/>
      <c r="AD320" s="13"/>
    </row>
    <row r="321" spans="12:30" ht="15">
      <c r="L321" s="6"/>
      <c r="M321" s="13"/>
      <c r="N321" s="6"/>
      <c r="O321" s="6"/>
      <c r="P321" s="6"/>
      <c r="Q321" s="6"/>
      <c r="R321" s="13"/>
      <c r="S321" s="6"/>
      <c r="T321" s="6"/>
      <c r="U321" s="6"/>
      <c r="V321" s="13"/>
      <c r="W321" s="6"/>
      <c r="X321" s="6"/>
      <c r="Y321" s="6"/>
      <c r="Z321" s="13"/>
      <c r="AA321" s="6"/>
      <c r="AB321" s="6"/>
      <c r="AC321" s="6"/>
      <c r="AD321" s="13"/>
    </row>
    <row r="322" spans="12:30" ht="15">
      <c r="L322" s="6"/>
      <c r="M322" s="13"/>
      <c r="N322" s="6"/>
      <c r="O322" s="6"/>
      <c r="P322" s="6"/>
      <c r="Q322" s="6"/>
      <c r="R322" s="13"/>
      <c r="S322" s="6"/>
      <c r="T322" s="6"/>
      <c r="U322" s="6"/>
      <c r="V322" s="13"/>
      <c r="W322" s="6"/>
      <c r="X322" s="6"/>
      <c r="Y322" s="6"/>
      <c r="Z322" s="13"/>
      <c r="AA322" s="6"/>
      <c r="AB322" s="6"/>
      <c r="AC322" s="6"/>
      <c r="AD322" s="13"/>
    </row>
    <row r="323" spans="12:30" ht="15">
      <c r="L323" s="6"/>
      <c r="M323" s="13"/>
      <c r="N323" s="6"/>
      <c r="O323" s="6"/>
      <c r="P323" s="6"/>
      <c r="Q323" s="6"/>
      <c r="R323" s="13"/>
      <c r="S323" s="6"/>
      <c r="T323" s="6"/>
      <c r="U323" s="6"/>
      <c r="V323" s="13"/>
      <c r="W323" s="6"/>
      <c r="X323" s="6"/>
      <c r="Y323" s="6"/>
      <c r="Z323" s="13"/>
      <c r="AA323" s="6"/>
      <c r="AB323" s="6"/>
      <c r="AC323" s="6"/>
      <c r="AD323" s="13"/>
    </row>
    <row r="324" spans="12:30" ht="15">
      <c r="L324" s="6"/>
      <c r="M324" s="13"/>
      <c r="N324" s="6"/>
      <c r="O324" s="6"/>
      <c r="P324" s="6"/>
      <c r="Q324" s="6"/>
      <c r="R324" s="13"/>
      <c r="S324" s="6"/>
      <c r="T324" s="6"/>
      <c r="U324" s="6"/>
      <c r="V324" s="13"/>
      <c r="W324" s="6"/>
      <c r="X324" s="6"/>
      <c r="Y324" s="6"/>
      <c r="Z324" s="13"/>
      <c r="AA324" s="6"/>
      <c r="AB324" s="6"/>
      <c r="AC324" s="6"/>
      <c r="AD324" s="13"/>
    </row>
    <row r="325" spans="12:30" ht="15">
      <c r="L325" s="6"/>
      <c r="M325" s="13"/>
      <c r="N325" s="6"/>
      <c r="O325" s="6"/>
      <c r="P325" s="6"/>
      <c r="Q325" s="6"/>
      <c r="R325" s="13"/>
      <c r="S325" s="6"/>
      <c r="T325" s="6"/>
      <c r="U325" s="6"/>
      <c r="V325" s="13"/>
      <c r="W325" s="6"/>
      <c r="X325" s="6"/>
      <c r="Y325" s="6"/>
      <c r="Z325" s="13"/>
      <c r="AA325" s="6"/>
      <c r="AB325" s="6"/>
      <c r="AC325" s="6"/>
      <c r="AD325" s="13"/>
    </row>
    <row r="326" spans="12:30" ht="15">
      <c r="L326" s="6"/>
      <c r="M326" s="13"/>
      <c r="N326" s="6"/>
      <c r="O326" s="6"/>
      <c r="P326" s="6"/>
      <c r="Q326" s="6"/>
      <c r="R326" s="13"/>
      <c r="S326" s="6"/>
      <c r="T326" s="6"/>
      <c r="U326" s="6"/>
      <c r="V326" s="13"/>
      <c r="W326" s="6"/>
      <c r="X326" s="6"/>
      <c r="Y326" s="6"/>
      <c r="Z326" s="13"/>
      <c r="AA326" s="6"/>
      <c r="AB326" s="6"/>
      <c r="AC326" s="6"/>
      <c r="AD326" s="13"/>
    </row>
    <row r="327" spans="12:30" ht="15">
      <c r="L327" s="6"/>
      <c r="M327" s="13"/>
      <c r="N327" s="6"/>
      <c r="O327" s="6"/>
      <c r="P327" s="6"/>
      <c r="Q327" s="6"/>
      <c r="R327" s="13"/>
      <c r="S327" s="6"/>
      <c r="T327" s="6"/>
      <c r="U327" s="6"/>
      <c r="V327" s="13"/>
      <c r="W327" s="6"/>
      <c r="X327" s="6"/>
      <c r="Y327" s="6"/>
      <c r="Z327" s="13"/>
      <c r="AA327" s="6"/>
      <c r="AB327" s="6"/>
      <c r="AC327" s="6"/>
      <c r="AD327" s="13"/>
    </row>
    <row r="328" spans="12:30" ht="15">
      <c r="L328" s="6"/>
      <c r="M328" s="13"/>
      <c r="N328" s="6"/>
      <c r="O328" s="6"/>
      <c r="P328" s="6"/>
      <c r="Q328" s="6"/>
      <c r="R328" s="13"/>
      <c r="S328" s="6"/>
      <c r="T328" s="6"/>
      <c r="U328" s="6"/>
      <c r="V328" s="13"/>
      <c r="W328" s="6"/>
      <c r="X328" s="6"/>
      <c r="Y328" s="6"/>
      <c r="Z328" s="13"/>
      <c r="AA328" s="6"/>
      <c r="AB328" s="6"/>
      <c r="AC328" s="6"/>
      <c r="AD328" s="13"/>
    </row>
    <row r="329" spans="12:30" ht="15">
      <c r="L329" s="6"/>
      <c r="M329" s="13"/>
      <c r="N329" s="6"/>
      <c r="O329" s="6"/>
      <c r="P329" s="6"/>
      <c r="Q329" s="6"/>
      <c r="R329" s="13"/>
      <c r="S329" s="6"/>
      <c r="T329" s="6"/>
      <c r="U329" s="6"/>
      <c r="V329" s="13"/>
      <c r="W329" s="6"/>
      <c r="X329" s="6"/>
      <c r="Y329" s="6"/>
      <c r="Z329" s="13"/>
      <c r="AA329" s="6"/>
      <c r="AB329" s="6"/>
      <c r="AC329" s="6"/>
      <c r="AD329" s="13"/>
    </row>
    <row r="330" spans="12:30" ht="15">
      <c r="L330" s="6"/>
      <c r="M330" s="13"/>
      <c r="N330" s="6"/>
      <c r="O330" s="6"/>
      <c r="P330" s="6"/>
      <c r="Q330" s="6"/>
      <c r="R330" s="13"/>
      <c r="S330" s="6"/>
      <c r="T330" s="6"/>
      <c r="U330" s="6"/>
      <c r="V330" s="13"/>
      <c r="W330" s="6"/>
      <c r="X330" s="6"/>
      <c r="Y330" s="6"/>
      <c r="Z330" s="13"/>
      <c r="AA330" s="6"/>
      <c r="AB330" s="6"/>
      <c r="AC330" s="6"/>
      <c r="AD330" s="13"/>
    </row>
    <row r="331" spans="12:30" ht="15">
      <c r="L331" s="6"/>
      <c r="M331" s="13"/>
      <c r="N331" s="6"/>
      <c r="O331" s="6"/>
      <c r="P331" s="6"/>
      <c r="Q331" s="6"/>
      <c r="R331" s="13"/>
      <c r="S331" s="6"/>
      <c r="T331" s="6"/>
      <c r="U331" s="6"/>
      <c r="V331" s="13"/>
      <c r="W331" s="6"/>
      <c r="X331" s="6"/>
      <c r="Y331" s="6"/>
      <c r="Z331" s="13"/>
      <c r="AA331" s="6"/>
      <c r="AB331" s="6"/>
      <c r="AC331" s="6"/>
      <c r="AD331" s="13"/>
    </row>
    <row r="332" spans="12:30" ht="15">
      <c r="L332" s="6"/>
      <c r="M332" s="13"/>
      <c r="N332" s="6"/>
      <c r="O332" s="6"/>
      <c r="P332" s="6"/>
      <c r="Q332" s="6"/>
      <c r="R332" s="13"/>
      <c r="S332" s="6"/>
      <c r="T332" s="6"/>
      <c r="U332" s="6"/>
      <c r="V332" s="13"/>
      <c r="W332" s="6"/>
      <c r="X332" s="6"/>
      <c r="Y332" s="6"/>
      <c r="Z332" s="13"/>
      <c r="AA332" s="6"/>
      <c r="AB332" s="6"/>
      <c r="AC332" s="6"/>
      <c r="AD332" s="13"/>
    </row>
    <row r="333" spans="12:30" ht="15">
      <c r="L333" s="6"/>
      <c r="M333" s="13"/>
      <c r="N333" s="6"/>
      <c r="O333" s="6"/>
      <c r="P333" s="6"/>
      <c r="Q333" s="6"/>
      <c r="R333" s="13"/>
      <c r="S333" s="6"/>
      <c r="T333" s="6"/>
      <c r="U333" s="6"/>
      <c r="V333" s="13"/>
      <c r="W333" s="6"/>
      <c r="X333" s="6"/>
      <c r="Y333" s="6"/>
      <c r="Z333" s="13"/>
      <c r="AA333" s="6"/>
      <c r="AB333" s="6"/>
      <c r="AC333" s="6"/>
      <c r="AD333" s="13"/>
    </row>
    <row r="334" spans="12:30" ht="15">
      <c r="L334" s="6"/>
      <c r="M334" s="13"/>
      <c r="N334" s="6"/>
      <c r="O334" s="6"/>
      <c r="P334" s="6"/>
      <c r="Q334" s="6"/>
      <c r="R334" s="13"/>
      <c r="S334" s="6"/>
      <c r="T334" s="6"/>
      <c r="U334" s="6"/>
      <c r="V334" s="13"/>
      <c r="W334" s="6"/>
      <c r="X334" s="6"/>
      <c r="Y334" s="6"/>
      <c r="Z334" s="13"/>
      <c r="AA334" s="6"/>
      <c r="AB334" s="6"/>
      <c r="AC334" s="6"/>
      <c r="AD334" s="13"/>
    </row>
    <row r="335" spans="12:30" ht="15">
      <c r="L335" s="6"/>
      <c r="M335" s="13"/>
      <c r="N335" s="6"/>
      <c r="O335" s="6"/>
      <c r="P335" s="6"/>
      <c r="Q335" s="6"/>
      <c r="R335" s="13"/>
      <c r="S335" s="6"/>
      <c r="T335" s="6"/>
      <c r="U335" s="6"/>
      <c r="V335" s="13"/>
      <c r="W335" s="6"/>
      <c r="X335" s="6"/>
      <c r="Y335" s="6"/>
      <c r="Z335" s="13"/>
      <c r="AA335" s="6"/>
      <c r="AB335" s="6"/>
      <c r="AC335" s="6"/>
      <c r="AD335" s="13"/>
    </row>
    <row r="336" spans="12:30" ht="15">
      <c r="L336" s="6"/>
      <c r="M336" s="13"/>
      <c r="N336" s="6"/>
      <c r="O336" s="6"/>
      <c r="P336" s="6"/>
      <c r="Q336" s="6"/>
      <c r="R336" s="13"/>
      <c r="S336" s="6"/>
      <c r="T336" s="6"/>
      <c r="U336" s="6"/>
      <c r="V336" s="13"/>
      <c r="W336" s="6"/>
      <c r="X336" s="6"/>
      <c r="Y336" s="6"/>
      <c r="Z336" s="13"/>
      <c r="AA336" s="6"/>
      <c r="AB336" s="6"/>
      <c r="AC336" s="6"/>
      <c r="AD336" s="13"/>
    </row>
    <row r="337" spans="12:30" ht="15">
      <c r="L337" s="6"/>
      <c r="M337" s="13"/>
      <c r="N337" s="6"/>
      <c r="O337" s="6"/>
      <c r="P337" s="6"/>
      <c r="Q337" s="6"/>
      <c r="R337" s="13"/>
      <c r="S337" s="6"/>
      <c r="T337" s="6"/>
      <c r="U337" s="6"/>
      <c r="V337" s="13"/>
      <c r="W337" s="6"/>
      <c r="X337" s="6"/>
      <c r="Y337" s="6"/>
      <c r="Z337" s="13"/>
      <c r="AA337" s="6"/>
      <c r="AB337" s="6"/>
      <c r="AC337" s="6"/>
      <c r="AD337" s="13"/>
    </row>
    <row r="338" spans="12:30" ht="15">
      <c r="L338" s="6"/>
      <c r="M338" s="13"/>
      <c r="N338" s="6"/>
      <c r="O338" s="6"/>
      <c r="P338" s="6"/>
      <c r="Q338" s="6"/>
      <c r="R338" s="13"/>
      <c r="S338" s="6"/>
      <c r="T338" s="6"/>
      <c r="U338" s="6"/>
      <c r="V338" s="13"/>
      <c r="W338" s="6"/>
      <c r="X338" s="6"/>
      <c r="Y338" s="6"/>
      <c r="Z338" s="13"/>
      <c r="AA338" s="6"/>
      <c r="AB338" s="6"/>
      <c r="AC338" s="6"/>
      <c r="AD338" s="13"/>
    </row>
    <row r="339" spans="12:30" ht="15">
      <c r="L339" s="6"/>
      <c r="M339" s="13"/>
      <c r="N339" s="6"/>
      <c r="O339" s="6"/>
      <c r="P339" s="6"/>
      <c r="Q339" s="6"/>
      <c r="R339" s="13"/>
      <c r="S339" s="6"/>
      <c r="T339" s="6"/>
      <c r="U339" s="6"/>
      <c r="V339" s="13"/>
      <c r="W339" s="6"/>
      <c r="X339" s="6"/>
      <c r="Y339" s="6"/>
      <c r="Z339" s="13"/>
      <c r="AA339" s="6"/>
      <c r="AB339" s="6"/>
      <c r="AC339" s="6"/>
      <c r="AD339" s="13"/>
    </row>
    <row r="340" spans="12:30" ht="15">
      <c r="L340" s="6"/>
      <c r="M340" s="13"/>
      <c r="N340" s="6"/>
      <c r="O340" s="6"/>
      <c r="P340" s="6"/>
      <c r="Q340" s="6"/>
      <c r="R340" s="13"/>
      <c r="S340" s="6"/>
      <c r="T340" s="6"/>
      <c r="U340" s="6"/>
      <c r="V340" s="13"/>
      <c r="W340" s="6"/>
      <c r="X340" s="6"/>
      <c r="Y340" s="6"/>
      <c r="Z340" s="13"/>
      <c r="AA340" s="6"/>
      <c r="AB340" s="6"/>
      <c r="AC340" s="6"/>
      <c r="AD340" s="13"/>
    </row>
    <row r="341" spans="12:30" ht="15">
      <c r="L341" s="6"/>
      <c r="M341" s="13"/>
      <c r="N341" s="6"/>
      <c r="O341" s="6"/>
      <c r="P341" s="6"/>
      <c r="Q341" s="6"/>
      <c r="R341" s="13"/>
      <c r="S341" s="6"/>
      <c r="T341" s="6"/>
      <c r="U341" s="6"/>
      <c r="V341" s="13"/>
      <c r="W341" s="6"/>
      <c r="X341" s="6"/>
      <c r="Y341" s="6"/>
      <c r="Z341" s="13"/>
      <c r="AA341" s="6"/>
      <c r="AB341" s="6"/>
      <c r="AC341" s="6"/>
      <c r="AD341" s="13"/>
    </row>
    <row r="342" spans="12:30" ht="15">
      <c r="L342" s="6"/>
      <c r="M342" s="13"/>
      <c r="N342" s="6"/>
      <c r="O342" s="6"/>
      <c r="P342" s="6"/>
      <c r="Q342" s="6"/>
      <c r="R342" s="13"/>
      <c r="S342" s="6"/>
      <c r="T342" s="6"/>
      <c r="U342" s="6"/>
      <c r="V342" s="13"/>
      <c r="W342" s="6"/>
      <c r="X342" s="6"/>
      <c r="Y342" s="6"/>
      <c r="Z342" s="13"/>
      <c r="AA342" s="6"/>
      <c r="AB342" s="6"/>
      <c r="AC342" s="6"/>
      <c r="AD342" s="13"/>
    </row>
    <row r="343" spans="12:30" ht="15">
      <c r="L343" s="6"/>
      <c r="M343" s="13"/>
      <c r="N343" s="6"/>
      <c r="O343" s="6"/>
      <c r="P343" s="6"/>
      <c r="Q343" s="6"/>
      <c r="R343" s="13"/>
      <c r="S343" s="6"/>
      <c r="T343" s="6"/>
      <c r="U343" s="6"/>
      <c r="V343" s="13"/>
      <c r="W343" s="6"/>
      <c r="X343" s="6"/>
      <c r="Y343" s="6"/>
      <c r="Z343" s="13"/>
      <c r="AA343" s="6"/>
      <c r="AB343" s="6"/>
      <c r="AC343" s="6"/>
      <c r="AD343" s="13"/>
    </row>
    <row r="344" spans="12:30" ht="15">
      <c r="L344" s="6"/>
      <c r="M344" s="13"/>
      <c r="N344" s="6"/>
      <c r="O344" s="6"/>
      <c r="P344" s="6"/>
      <c r="Q344" s="6"/>
      <c r="R344" s="13"/>
      <c r="S344" s="6"/>
      <c r="T344" s="6"/>
      <c r="U344" s="6"/>
      <c r="V344" s="13"/>
      <c r="W344" s="6"/>
      <c r="X344" s="6"/>
      <c r="Y344" s="6"/>
      <c r="Z344" s="13"/>
      <c r="AA344" s="6"/>
      <c r="AB344" s="6"/>
      <c r="AC344" s="6"/>
      <c r="AD344" s="13"/>
    </row>
    <row r="345" spans="12:30" ht="15">
      <c r="L345" s="6"/>
      <c r="M345" s="13"/>
      <c r="N345" s="6"/>
      <c r="O345" s="6"/>
      <c r="P345" s="6"/>
      <c r="Q345" s="6"/>
      <c r="R345" s="13"/>
      <c r="S345" s="6"/>
      <c r="T345" s="6"/>
      <c r="U345" s="6"/>
      <c r="V345" s="13"/>
      <c r="W345" s="6"/>
      <c r="X345" s="6"/>
      <c r="Y345" s="6"/>
      <c r="Z345" s="13"/>
      <c r="AA345" s="6"/>
      <c r="AB345" s="6"/>
      <c r="AC345" s="6"/>
      <c r="AD345" s="13"/>
    </row>
    <row r="346" spans="12:30" ht="15">
      <c r="L346" s="6"/>
      <c r="M346" s="13"/>
      <c r="N346" s="6"/>
      <c r="O346" s="6"/>
      <c r="P346" s="6"/>
      <c r="Q346" s="6"/>
      <c r="R346" s="13"/>
      <c r="S346" s="6"/>
      <c r="T346" s="6"/>
      <c r="U346" s="6"/>
      <c r="V346" s="13"/>
      <c r="W346" s="6"/>
      <c r="X346" s="6"/>
      <c r="Y346" s="6"/>
      <c r="Z346" s="13"/>
      <c r="AA346" s="6"/>
      <c r="AB346" s="6"/>
      <c r="AC346" s="6"/>
      <c r="AD346" s="13"/>
    </row>
    <row r="347" spans="12:30" ht="15">
      <c r="L347" s="6"/>
      <c r="M347" s="13"/>
      <c r="N347" s="6"/>
      <c r="O347" s="6"/>
      <c r="P347" s="6"/>
      <c r="Q347" s="6"/>
      <c r="R347" s="13"/>
      <c r="S347" s="6"/>
      <c r="T347" s="6"/>
      <c r="U347" s="6"/>
      <c r="V347" s="13"/>
      <c r="W347" s="6"/>
      <c r="X347" s="6"/>
      <c r="Y347" s="6"/>
      <c r="Z347" s="13"/>
      <c r="AA347" s="6"/>
      <c r="AB347" s="6"/>
      <c r="AC347" s="6"/>
      <c r="AD347" s="13"/>
    </row>
    <row r="348" spans="12:30" ht="15">
      <c r="L348" s="6"/>
      <c r="M348" s="13"/>
      <c r="N348" s="6"/>
      <c r="O348" s="6"/>
      <c r="P348" s="6"/>
      <c r="Q348" s="6"/>
      <c r="R348" s="13"/>
      <c r="S348" s="6"/>
      <c r="T348" s="6"/>
      <c r="U348" s="6"/>
      <c r="V348" s="13"/>
      <c r="W348" s="6"/>
      <c r="X348" s="6"/>
      <c r="Y348" s="6"/>
      <c r="Z348" s="13"/>
      <c r="AA348" s="6"/>
      <c r="AB348" s="6"/>
      <c r="AC348" s="6"/>
      <c r="AD348" s="13"/>
    </row>
    <row r="349" spans="12:30" ht="15">
      <c r="L349" s="6"/>
      <c r="M349" s="13"/>
      <c r="N349" s="6"/>
      <c r="O349" s="6"/>
      <c r="P349" s="6"/>
      <c r="Q349" s="6"/>
      <c r="R349" s="13"/>
      <c r="S349" s="6"/>
      <c r="T349" s="6"/>
      <c r="U349" s="6"/>
      <c r="V349" s="13"/>
      <c r="W349" s="6"/>
      <c r="X349" s="6"/>
      <c r="Y349" s="6"/>
      <c r="Z349" s="13"/>
      <c r="AA349" s="6"/>
      <c r="AB349" s="6"/>
      <c r="AC349" s="6"/>
      <c r="AD349" s="13"/>
    </row>
    <row r="350" spans="12:30" ht="15">
      <c r="L350" s="6"/>
      <c r="M350" s="13"/>
      <c r="N350" s="6"/>
      <c r="O350" s="6"/>
      <c r="P350" s="6"/>
      <c r="Q350" s="6"/>
      <c r="R350" s="13"/>
      <c r="S350" s="6"/>
      <c r="T350" s="6"/>
      <c r="U350" s="6"/>
      <c r="V350" s="13"/>
      <c r="W350" s="6"/>
      <c r="X350" s="6"/>
      <c r="Y350" s="6"/>
      <c r="Z350" s="13"/>
      <c r="AA350" s="6"/>
      <c r="AB350" s="6"/>
      <c r="AC350" s="6"/>
      <c r="AD350" s="13"/>
    </row>
    <row r="351" spans="12:30" ht="15">
      <c r="L351" s="6"/>
      <c r="M351" s="13"/>
      <c r="N351" s="6"/>
      <c r="O351" s="6"/>
      <c r="P351" s="6"/>
      <c r="Q351" s="6"/>
      <c r="R351" s="13"/>
      <c r="S351" s="6"/>
      <c r="T351" s="6"/>
      <c r="U351" s="6"/>
      <c r="V351" s="13"/>
      <c r="W351" s="6"/>
      <c r="X351" s="6"/>
      <c r="Y351" s="6"/>
      <c r="Z351" s="13"/>
      <c r="AA351" s="6"/>
      <c r="AB351" s="6"/>
      <c r="AC351" s="6"/>
      <c r="AD351" s="13"/>
    </row>
    <row r="352" spans="12:30" ht="15">
      <c r="L352" s="6"/>
      <c r="M352" s="13"/>
      <c r="N352" s="6"/>
      <c r="O352" s="6"/>
      <c r="P352" s="6"/>
      <c r="Q352" s="6"/>
      <c r="R352" s="13"/>
      <c r="S352" s="6"/>
      <c r="T352" s="6"/>
      <c r="U352" s="6"/>
      <c r="V352" s="13"/>
      <c r="W352" s="6"/>
      <c r="X352" s="6"/>
      <c r="Y352" s="6"/>
      <c r="Z352" s="13"/>
      <c r="AA352" s="6"/>
      <c r="AB352" s="6"/>
      <c r="AC352" s="6"/>
      <c r="AD352" s="13"/>
    </row>
    <row r="353" spans="12:30" ht="15">
      <c r="L353" s="6"/>
      <c r="M353" s="13"/>
      <c r="N353" s="6"/>
      <c r="O353" s="6"/>
      <c r="P353" s="6"/>
      <c r="Q353" s="6"/>
      <c r="R353" s="13"/>
      <c r="S353" s="6"/>
      <c r="T353" s="6"/>
      <c r="U353" s="6"/>
      <c r="V353" s="13"/>
      <c r="W353" s="6"/>
      <c r="X353" s="6"/>
      <c r="Y353" s="6"/>
      <c r="Z353" s="13"/>
      <c r="AA353" s="6"/>
      <c r="AB353" s="6"/>
      <c r="AC353" s="6"/>
      <c r="AD353" s="13"/>
    </row>
    <row r="354" spans="12:30" ht="15">
      <c r="L354" s="6"/>
      <c r="M354" s="13"/>
      <c r="N354" s="6"/>
      <c r="O354" s="6"/>
      <c r="P354" s="6"/>
      <c r="Q354" s="6"/>
      <c r="R354" s="13"/>
      <c r="S354" s="6"/>
      <c r="T354" s="6"/>
      <c r="U354" s="6"/>
      <c r="V354" s="13"/>
      <c r="W354" s="6"/>
      <c r="X354" s="6"/>
      <c r="Y354" s="6"/>
      <c r="Z354" s="13"/>
      <c r="AA354" s="6"/>
      <c r="AB354" s="6"/>
      <c r="AC354" s="6"/>
      <c r="AD354" s="13"/>
    </row>
    <row r="355" spans="12:30" ht="15">
      <c r="L355" s="6"/>
      <c r="M355" s="13"/>
      <c r="N355" s="6"/>
      <c r="O355" s="6"/>
      <c r="P355" s="6"/>
      <c r="Q355" s="6"/>
      <c r="R355" s="13"/>
      <c r="S355" s="6"/>
      <c r="T355" s="6"/>
      <c r="U355" s="6"/>
      <c r="V355" s="13"/>
      <c r="W355" s="6"/>
      <c r="X355" s="6"/>
      <c r="Y355" s="6"/>
      <c r="Z355" s="13"/>
      <c r="AA355" s="6"/>
      <c r="AB355" s="6"/>
      <c r="AC355" s="6"/>
      <c r="AD355" s="13"/>
    </row>
    <row r="356" spans="12:30" ht="15">
      <c r="L356" s="6"/>
      <c r="M356" s="13"/>
      <c r="N356" s="6"/>
      <c r="O356" s="6"/>
      <c r="P356" s="6"/>
      <c r="Q356" s="6"/>
      <c r="R356" s="13"/>
      <c r="S356" s="6"/>
      <c r="T356" s="6"/>
      <c r="U356" s="6"/>
      <c r="V356" s="13"/>
      <c r="W356" s="6"/>
      <c r="X356" s="6"/>
      <c r="Y356" s="6"/>
      <c r="Z356" s="13"/>
      <c r="AA356" s="6"/>
      <c r="AB356" s="6"/>
      <c r="AC356" s="6"/>
      <c r="AD356" s="13"/>
    </row>
    <row r="357" spans="12:30" ht="15">
      <c r="L357" s="6"/>
      <c r="M357" s="13"/>
      <c r="N357" s="6"/>
      <c r="O357" s="6"/>
      <c r="P357" s="6"/>
      <c r="Q357" s="6"/>
      <c r="R357" s="13"/>
      <c r="S357" s="6"/>
      <c r="T357" s="6"/>
      <c r="U357" s="6"/>
      <c r="V357" s="13"/>
      <c r="W357" s="6"/>
      <c r="X357" s="6"/>
      <c r="Y357" s="6"/>
      <c r="Z357" s="13"/>
      <c r="AA357" s="6"/>
      <c r="AB357" s="6"/>
      <c r="AC357" s="6"/>
      <c r="AD357" s="13"/>
    </row>
    <row r="358" spans="12:30" ht="15">
      <c r="L358" s="6"/>
      <c r="M358" s="13"/>
      <c r="N358" s="6"/>
      <c r="O358" s="6"/>
      <c r="P358" s="6"/>
      <c r="Q358" s="6"/>
      <c r="R358" s="13"/>
      <c r="S358" s="6"/>
      <c r="T358" s="6"/>
      <c r="U358" s="6"/>
      <c r="V358" s="13"/>
      <c r="W358" s="6"/>
      <c r="X358" s="6"/>
      <c r="Y358" s="6"/>
      <c r="Z358" s="13"/>
      <c r="AA358" s="6"/>
      <c r="AB358" s="6"/>
      <c r="AC358" s="6"/>
      <c r="AD358" s="13"/>
    </row>
    <row r="359" spans="12:30" ht="15">
      <c r="L359" s="6"/>
      <c r="M359" s="13"/>
      <c r="N359" s="6"/>
      <c r="O359" s="6"/>
      <c r="P359" s="6"/>
      <c r="Q359" s="6"/>
      <c r="R359" s="13"/>
      <c r="S359" s="6"/>
      <c r="T359" s="6"/>
      <c r="U359" s="6"/>
      <c r="V359" s="13"/>
      <c r="W359" s="6"/>
      <c r="X359" s="6"/>
      <c r="Y359" s="6"/>
      <c r="Z359" s="13"/>
      <c r="AA359" s="6"/>
      <c r="AB359" s="6"/>
      <c r="AC359" s="6"/>
      <c r="AD359" s="13"/>
    </row>
    <row r="360" spans="12:30" ht="15">
      <c r="L360" s="6"/>
      <c r="M360" s="13"/>
      <c r="N360" s="6"/>
      <c r="O360" s="6"/>
      <c r="P360" s="6"/>
      <c r="Q360" s="6"/>
      <c r="R360" s="13"/>
      <c r="S360" s="6"/>
      <c r="T360" s="6"/>
      <c r="U360" s="6"/>
      <c r="V360" s="13"/>
      <c r="W360" s="6"/>
      <c r="X360" s="6"/>
      <c r="Y360" s="6"/>
      <c r="Z360" s="13"/>
      <c r="AA360" s="6"/>
      <c r="AB360" s="6"/>
      <c r="AC360" s="6"/>
      <c r="AD360" s="13"/>
    </row>
    <row r="361" spans="12:30" ht="15">
      <c r="L361" s="6"/>
      <c r="M361" s="13"/>
      <c r="N361" s="6"/>
      <c r="O361" s="6"/>
      <c r="P361" s="6"/>
      <c r="Q361" s="6"/>
      <c r="R361" s="13"/>
      <c r="S361" s="6"/>
      <c r="T361" s="6"/>
      <c r="U361" s="6"/>
      <c r="V361" s="13"/>
      <c r="W361" s="6"/>
      <c r="X361" s="6"/>
      <c r="Y361" s="6"/>
      <c r="Z361" s="13"/>
      <c r="AA361" s="6"/>
      <c r="AB361" s="6"/>
      <c r="AC361" s="6"/>
      <c r="AD361" s="13"/>
    </row>
    <row r="362" spans="12:30" ht="15">
      <c r="L362" s="6"/>
      <c r="M362" s="13"/>
      <c r="N362" s="6"/>
      <c r="O362" s="6"/>
      <c r="P362" s="6"/>
      <c r="Q362" s="6"/>
      <c r="R362" s="13"/>
      <c r="S362" s="6"/>
      <c r="T362" s="6"/>
      <c r="U362" s="6"/>
      <c r="V362" s="13"/>
      <c r="W362" s="6"/>
      <c r="X362" s="6"/>
      <c r="Y362" s="6"/>
      <c r="Z362" s="13"/>
      <c r="AA362" s="6"/>
      <c r="AB362" s="6"/>
      <c r="AC362" s="6"/>
      <c r="AD362" s="13"/>
    </row>
    <row r="363" spans="12:30" ht="15">
      <c r="L363" s="6"/>
      <c r="M363" s="13"/>
      <c r="N363" s="6"/>
      <c r="O363" s="6"/>
      <c r="P363" s="6"/>
      <c r="Q363" s="6"/>
      <c r="R363" s="13"/>
      <c r="S363" s="6"/>
      <c r="T363" s="6"/>
      <c r="U363" s="6"/>
      <c r="V363" s="13"/>
      <c r="W363" s="6"/>
      <c r="X363" s="6"/>
      <c r="Y363" s="6"/>
      <c r="Z363" s="13"/>
      <c r="AA363" s="6"/>
      <c r="AB363" s="6"/>
      <c r="AC363" s="6"/>
      <c r="AD363" s="13"/>
    </row>
    <row r="364" spans="12:30" ht="15">
      <c r="L364" s="6"/>
      <c r="M364" s="13"/>
      <c r="N364" s="6"/>
      <c r="O364" s="6"/>
      <c r="P364" s="6"/>
      <c r="Q364" s="6"/>
      <c r="R364" s="13"/>
      <c r="S364" s="6"/>
      <c r="T364" s="6"/>
      <c r="U364" s="6"/>
      <c r="V364" s="13"/>
      <c r="W364" s="6"/>
      <c r="X364" s="6"/>
      <c r="Y364" s="6"/>
      <c r="Z364" s="13"/>
      <c r="AA364" s="6"/>
      <c r="AB364" s="6"/>
      <c r="AC364" s="6"/>
      <c r="AD364" s="13"/>
    </row>
    <row r="365" spans="12:30" ht="15">
      <c r="L365" s="6"/>
      <c r="M365" s="13"/>
      <c r="N365" s="6"/>
      <c r="O365" s="6"/>
      <c r="P365" s="6"/>
      <c r="Q365" s="6"/>
      <c r="R365" s="13"/>
      <c r="S365" s="6"/>
      <c r="T365" s="6"/>
      <c r="U365" s="6"/>
      <c r="V365" s="13"/>
      <c r="W365" s="6"/>
      <c r="X365" s="6"/>
      <c r="Y365" s="6"/>
      <c r="Z365" s="13"/>
      <c r="AA365" s="6"/>
      <c r="AB365" s="6"/>
      <c r="AC365" s="6"/>
      <c r="AD365" s="13"/>
    </row>
    <row r="366" spans="12:30" ht="15">
      <c r="L366" s="6"/>
      <c r="M366" s="13"/>
      <c r="N366" s="6"/>
      <c r="O366" s="6"/>
      <c r="P366" s="6"/>
      <c r="Q366" s="6"/>
      <c r="R366" s="13"/>
      <c r="S366" s="6"/>
      <c r="T366" s="6"/>
      <c r="U366" s="6"/>
      <c r="V366" s="13"/>
      <c r="W366" s="6"/>
      <c r="X366" s="6"/>
      <c r="Y366" s="6"/>
      <c r="Z366" s="13"/>
      <c r="AA366" s="6"/>
      <c r="AB366" s="6"/>
      <c r="AC366" s="6"/>
      <c r="AD366" s="13"/>
    </row>
    <row r="367" spans="12:30" ht="15">
      <c r="L367" s="6"/>
      <c r="M367" s="13"/>
      <c r="N367" s="6"/>
      <c r="O367" s="6"/>
      <c r="P367" s="6"/>
      <c r="Q367" s="6"/>
      <c r="R367" s="13"/>
      <c r="S367" s="6"/>
      <c r="T367" s="6"/>
      <c r="U367" s="6"/>
      <c r="V367" s="13"/>
      <c r="W367" s="6"/>
      <c r="X367" s="6"/>
      <c r="Y367" s="6"/>
      <c r="Z367" s="13"/>
      <c r="AA367" s="6"/>
      <c r="AB367" s="6"/>
      <c r="AC367" s="6"/>
      <c r="AD367" s="13"/>
    </row>
    <row r="368" spans="12:30" ht="15">
      <c r="L368" s="6"/>
      <c r="M368" s="13"/>
      <c r="N368" s="6"/>
      <c r="O368" s="6"/>
      <c r="P368" s="6"/>
      <c r="Q368" s="6"/>
      <c r="R368" s="13"/>
      <c r="S368" s="6"/>
      <c r="T368" s="6"/>
      <c r="U368" s="6"/>
      <c r="V368" s="13"/>
      <c r="W368" s="6"/>
      <c r="X368" s="6"/>
      <c r="Y368" s="6"/>
      <c r="Z368" s="13"/>
      <c r="AA368" s="6"/>
      <c r="AB368" s="6"/>
      <c r="AC368" s="6"/>
      <c r="AD368" s="13"/>
    </row>
    <row r="369" spans="12:30" ht="15">
      <c r="L369" s="6"/>
      <c r="M369" s="13"/>
      <c r="N369" s="6"/>
      <c r="O369" s="6"/>
      <c r="P369" s="6"/>
      <c r="Q369" s="6"/>
      <c r="R369" s="13"/>
      <c r="S369" s="6"/>
      <c r="T369" s="6"/>
      <c r="U369" s="6"/>
      <c r="V369" s="13"/>
      <c r="W369" s="6"/>
      <c r="X369" s="6"/>
      <c r="Y369" s="6"/>
      <c r="Z369" s="13"/>
      <c r="AA369" s="6"/>
      <c r="AB369" s="6"/>
      <c r="AC369" s="6"/>
      <c r="AD369" s="13"/>
    </row>
    <row r="370" spans="12:30" ht="15">
      <c r="L370" s="6"/>
      <c r="M370" s="13"/>
      <c r="N370" s="6"/>
      <c r="O370" s="6"/>
      <c r="P370" s="6"/>
      <c r="Q370" s="6"/>
      <c r="R370" s="13"/>
      <c r="S370" s="6"/>
      <c r="T370" s="6"/>
      <c r="U370" s="6"/>
      <c r="V370" s="13"/>
      <c r="W370" s="6"/>
      <c r="X370" s="6"/>
      <c r="Y370" s="6"/>
      <c r="Z370" s="13"/>
      <c r="AA370" s="6"/>
      <c r="AB370" s="6"/>
      <c r="AC370" s="6"/>
      <c r="AD370" s="13"/>
    </row>
    <row r="371" spans="12:30" ht="15">
      <c r="L371" s="6"/>
      <c r="M371" s="13"/>
      <c r="N371" s="6"/>
      <c r="O371" s="6"/>
      <c r="P371" s="6"/>
      <c r="Q371" s="6"/>
      <c r="R371" s="13"/>
      <c r="S371" s="6"/>
      <c r="T371" s="6"/>
      <c r="U371" s="6"/>
      <c r="V371" s="13"/>
      <c r="W371" s="6"/>
      <c r="X371" s="6"/>
      <c r="Y371" s="6"/>
      <c r="Z371" s="13"/>
      <c r="AA371" s="6"/>
      <c r="AB371" s="6"/>
      <c r="AC371" s="6"/>
      <c r="AD371" s="13"/>
    </row>
    <row r="372" spans="12:30" ht="15">
      <c r="L372" s="6"/>
      <c r="M372" s="13"/>
      <c r="N372" s="6"/>
      <c r="O372" s="6"/>
      <c r="P372" s="6"/>
      <c r="Q372" s="6"/>
      <c r="R372" s="13"/>
      <c r="S372" s="6"/>
      <c r="T372" s="6"/>
      <c r="U372" s="6"/>
      <c r="V372" s="13"/>
      <c r="W372" s="6"/>
      <c r="X372" s="6"/>
      <c r="Y372" s="6"/>
      <c r="Z372" s="13"/>
      <c r="AA372" s="6"/>
      <c r="AB372" s="6"/>
      <c r="AC372" s="6"/>
      <c r="AD372" s="13"/>
    </row>
    <row r="373" spans="12:30" ht="15">
      <c r="L373" s="6"/>
      <c r="M373" s="13"/>
      <c r="N373" s="6"/>
      <c r="O373" s="6"/>
      <c r="P373" s="6"/>
      <c r="Q373" s="6"/>
      <c r="R373" s="13"/>
      <c r="S373" s="6"/>
      <c r="T373" s="6"/>
      <c r="U373" s="6"/>
      <c r="V373" s="13"/>
      <c r="W373" s="6"/>
      <c r="X373" s="6"/>
      <c r="Y373" s="6"/>
      <c r="Z373" s="13"/>
      <c r="AA373" s="6"/>
      <c r="AB373" s="6"/>
      <c r="AC373" s="6"/>
      <c r="AD373" s="13"/>
    </row>
    <row r="374" spans="12:30" ht="15">
      <c r="L374" s="6"/>
      <c r="M374" s="13"/>
      <c r="N374" s="6"/>
      <c r="O374" s="6"/>
      <c r="P374" s="6"/>
      <c r="Q374" s="6"/>
      <c r="R374" s="13"/>
      <c r="S374" s="6"/>
      <c r="T374" s="6"/>
      <c r="U374" s="6"/>
      <c r="V374" s="13"/>
      <c r="W374" s="6"/>
      <c r="X374" s="6"/>
      <c r="Y374" s="6"/>
      <c r="Z374" s="13"/>
      <c r="AA374" s="6"/>
      <c r="AB374" s="6"/>
      <c r="AC374" s="6"/>
      <c r="AD374" s="13"/>
    </row>
    <row r="375" spans="12:30" ht="15">
      <c r="L375" s="6"/>
      <c r="M375" s="13"/>
      <c r="N375" s="6"/>
      <c r="O375" s="6"/>
      <c r="P375" s="6"/>
      <c r="Q375" s="6"/>
      <c r="R375" s="13"/>
      <c r="S375" s="6"/>
      <c r="T375" s="6"/>
      <c r="U375" s="6"/>
      <c r="V375" s="13"/>
      <c r="W375" s="6"/>
      <c r="X375" s="6"/>
      <c r="Y375" s="6"/>
      <c r="Z375" s="13"/>
      <c r="AA375" s="6"/>
      <c r="AB375" s="6"/>
      <c r="AC375" s="6"/>
      <c r="AD375" s="13"/>
    </row>
    <row r="376" spans="12:30" ht="15">
      <c r="L376" s="6"/>
      <c r="M376" s="13"/>
      <c r="N376" s="6"/>
      <c r="O376" s="6"/>
      <c r="P376" s="6"/>
      <c r="Q376" s="6"/>
      <c r="R376" s="13"/>
      <c r="S376" s="6"/>
      <c r="T376" s="6"/>
      <c r="U376" s="6"/>
      <c r="V376" s="13"/>
      <c r="W376" s="6"/>
      <c r="X376" s="6"/>
      <c r="Y376" s="6"/>
      <c r="Z376" s="13"/>
      <c r="AA376" s="6"/>
      <c r="AB376" s="6"/>
      <c r="AC376" s="6"/>
      <c r="AD376" s="13"/>
    </row>
  </sheetData>
  <printOptions/>
  <pageMargins left="0.7874015748031497" right="0.3937007874015748" top="0.3937007874015748" bottom="0.3937007874015748" header="0.5118110236220472" footer="0.5118110236220472"/>
  <pageSetup fitToHeight="1" fitToWidth="1" horizontalDpi="360" verticalDpi="36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uniVersa Versicherungen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cesal</dc:creator>
  <cp:keywords/>
  <dc:description/>
  <cp:lastModifiedBy>Plašounky</cp:lastModifiedBy>
  <cp:lastPrinted>2007-08-27T14:59:49Z</cp:lastPrinted>
  <dcterms:created xsi:type="dcterms:W3CDTF">2006-07-20T06:30:41Z</dcterms:created>
  <dcterms:modified xsi:type="dcterms:W3CDTF">2007-08-28T16:10:30Z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-2037125693</vt:i4>
  </property>
  <property fmtid="{D5CDD505-2E9C-101B-9397-08002B2CF9AE}" pid="3" name="_NewReviewCycle">
    <vt:lpwstr/>
  </property>
  <property fmtid="{D5CDD505-2E9C-101B-9397-08002B2CF9AE}" pid="4" name="_EmailSubject">
    <vt:lpwstr>Neuer Plan</vt:lpwstr>
  </property>
  <property fmtid="{D5CDD505-2E9C-101B-9397-08002B2CF9AE}" pid="5" name="_AuthorEmail">
    <vt:lpwstr>Thomas.Cesal@universa.de</vt:lpwstr>
  </property>
  <property fmtid="{D5CDD505-2E9C-101B-9397-08002B2CF9AE}" pid="6" name="_AuthorEmailDisplayName">
    <vt:lpwstr>Cesal, Thomas</vt:lpwstr>
  </property>
  <property fmtid="{D5CDD505-2E9C-101B-9397-08002B2CF9AE}" pid="7" name="_PreviousAdHocReviewCycleID">
    <vt:i4>-2037125693</vt:i4>
  </property>
  <property fmtid="{D5CDD505-2E9C-101B-9397-08002B2CF9AE}" pid="8" name="_ReviewingToolsShownOnce">
    <vt:lpwstr/>
  </property>
</Properties>
</file>